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8385" activeTab="0"/>
  </bookViews>
  <sheets>
    <sheet name="Deviation Request" sheetId="1" r:id="rId1"/>
    <sheet name="Decision Matrix" sheetId="2" r:id="rId2"/>
    <sheet name="Hilfe_Help" sheetId="3" state="hidden" r:id="rId3"/>
    <sheet name="Tabelle1" sheetId="4" state="hidden" r:id="rId4"/>
  </sheets>
  <definedNames>
    <definedName name="_xlnm.Print_Area" localSheetId="1">'Decision Matrix'!$A$1:$L$77</definedName>
    <definedName name="_xlnm.Print_Area" localSheetId="0">'Deviation Request'!$A$1:$H$69</definedName>
    <definedName name="GB">'Decision Matrix'!$R$19:$S$35</definedName>
    <definedName name="Kontrollkästchen1" localSheetId="0">'Deviation Request'!$B$52</definedName>
    <definedName name="Kontrollkästchen2" localSheetId="0">'Deviation Request'!$E$52</definedName>
    <definedName name="Schweregrad">'Decision Matrix'!$Z$19:$AA$28</definedName>
    <definedName name="SQE">'Decision Matrix'!$X$19:$Y$35</definedName>
    <definedName name="SQE_Bereich">'Decision Matrix'!$V$19:$W$30</definedName>
    <definedName name="Text1" localSheetId="0">'Deviation Request'!#REF!</definedName>
    <definedName name="Text10" localSheetId="0">'Deviation Request'!$B$15</definedName>
    <definedName name="Text11" localSheetId="0">'Deviation Request'!#REF!</definedName>
    <definedName name="Text12" localSheetId="0">'Deviation Request'!$B$30</definedName>
    <definedName name="Text13" localSheetId="0">'Deviation Request'!$B$32</definedName>
    <definedName name="Text14" localSheetId="0">'Deviation Request'!$B$37</definedName>
    <definedName name="Text15" localSheetId="0">'Deviation Request'!$B$39</definedName>
    <definedName name="Text16" localSheetId="0">'Deviation Request'!#REF!</definedName>
    <definedName name="Text17" localSheetId="0">'Deviation Request'!#REF!</definedName>
    <definedName name="Text18" localSheetId="0">'Deviation Request'!#REF!</definedName>
    <definedName name="Text19" localSheetId="0">'Deviation Request'!$E$60</definedName>
    <definedName name="Text20" localSheetId="0">'Deviation Request'!$B$60</definedName>
    <definedName name="Text23" localSheetId="0">'Deviation Request'!#REF!</definedName>
    <definedName name="Text3" localSheetId="0">'Deviation Request'!$E$9</definedName>
    <definedName name="Text4" localSheetId="0">'Deviation Request'!#REF!</definedName>
    <definedName name="Text5" localSheetId="0">'Deviation Request'!#REF!</definedName>
    <definedName name="Text6" localSheetId="0">'Deviation Request'!$F$8</definedName>
    <definedName name="Text7" localSheetId="0">'Deviation Request'!$B$11</definedName>
    <definedName name="Text8" localSheetId="0">'Deviation Request'!$B$13</definedName>
    <definedName name="Text9" localSheetId="0">'Deviation Request'!$E$15</definedName>
  </definedNames>
  <calcPr fullCalcOnLoad="1"/>
</workbook>
</file>

<file path=xl/sharedStrings.xml><?xml version="1.0" encoding="utf-8"?>
<sst xmlns="http://schemas.openxmlformats.org/spreadsheetml/2006/main" count="50" uniqueCount="45">
  <si>
    <t>anzuzeigen.</t>
  </si>
  <si>
    <t>Die Abweicherlaubnis dient Lieferanten dazu, Fehler im Vorfeld einer Lieferung WIKA</t>
  </si>
  <si>
    <t>Der Lieferant muss die Daten bezüglich der Teile, des Fehlerbildes und der Massnahmen ausfüllen.</t>
  </si>
  <si>
    <t>WIKA intern läuft die Entscheidung ob die Abweicherlaubnis erteilt werden kann oder nicht,</t>
  </si>
  <si>
    <t>über die MGM.</t>
  </si>
  <si>
    <t>die Entscheidungsoption angekreuzt.</t>
  </si>
  <si>
    <t>Der MGM trägt die Teamentscheidung auf der Abweicherlaubnis ein und sendet diese an</t>
  </si>
  <si>
    <t>den Lieferanten zurück mit Kopie an den jeweiligen WEP-Bereich, TD-CP und TD-QT.</t>
  </si>
  <si>
    <t>Für weitere Fragen zu diesem Formblatt oder zu dem generellen Ablauf des Fehlerbehebungs-</t>
  </si>
  <si>
    <t>prozesses und der abweicherlaubnis wenden Sie sich bitte an Holger Wendel, TD-QT-L,</t>
  </si>
  <si>
    <t>Tel.: 9493, eMail: h.wendel@wika.de.</t>
  </si>
  <si>
    <t>Hinweise zur Nutzung des Formblattes Abweicherlaubnis</t>
  </si>
  <si>
    <t>Er speichert die Datei auf der H-Platte unter dem Ordner Reklamationswesen Lieferanten/Abweicherlaubnis/</t>
  </si>
  <si>
    <t>…. ab.</t>
  </si>
  <si>
    <t>Diese kontaktieren die Personen, welche an der Entscheidungsfindung beteiligt sind.</t>
  </si>
  <si>
    <t>Die Namen dieses Entscheidungsteams wird in der Tabelle Entscheidungsübersicht eingetragen,</t>
  </si>
  <si>
    <t>Hints for using the form Deviation Request</t>
  </si>
  <si>
    <t>of parts (or the requested time period) and the actions to be taken.</t>
  </si>
  <si>
    <t>The decision about the Deviation request will be organized by the Material Group Managers</t>
  </si>
  <si>
    <t>Der Q-Bereich des jeweiligen Geschäftsbereiches muss immer über die Abweicherlaubnis entscheiden.</t>
  </si>
  <si>
    <t>Die restlichen Abteilungen in der Entscheidungsmatrix können je nach Bedarf hinzugezogen werden.</t>
  </si>
  <si>
    <t>(for Global sourcing parts: TD-QT).</t>
  </si>
  <si>
    <t>Manager of the Business unit.</t>
  </si>
  <si>
    <t>He may contact other departements to suport the decision process. If so, the names of this persons</t>
  </si>
  <si>
    <t>will be fill in the decision matrix as well.</t>
  </si>
  <si>
    <t>designated location.</t>
  </si>
  <si>
    <t>The Material Group Manager sends the Deviation request to the supplier and stores the file on the</t>
  </si>
  <si>
    <t>Global sourcing parts: TD-QT send the Deviation request to the subsidiary, from where it is forwarded</t>
  </si>
  <si>
    <t>The purpose of the Deviation request is for suppliers to give notice about a certain deviaiotn, condition</t>
  </si>
  <si>
    <t>or failure at a shipment to WIKA.</t>
  </si>
  <si>
    <t>The Supplier is supposed to fill in all required data about the parts, the deviation, the affected amount</t>
  </si>
  <si>
    <t>The final decision about approval or refusal of the Deviation request is on the responsibility of the QA</t>
  </si>
  <si>
    <t>to the supplier. TD-QT store the file on the designated location.</t>
  </si>
  <si>
    <t>Mr Holger Wendel/TD-QT-L, phone: 0049 9372 / 132 - 9493, eMail: h.wende@wika.de</t>
  </si>
  <si>
    <t>For questions about this formsheet or the Deviation request procedure please contact</t>
  </si>
  <si>
    <t>eMail:</t>
  </si>
  <si>
    <t>Name</t>
  </si>
  <si>
    <t>low</t>
  </si>
  <si>
    <t>medium</t>
  </si>
  <si>
    <t>high</t>
  </si>
  <si>
    <t>critical</t>
  </si>
  <si>
    <t>Schweregrad</t>
  </si>
  <si>
    <r>
      <t>Wird von Hobart ausgefüllt /</t>
    </r>
    <r>
      <rPr>
        <b/>
        <i/>
        <sz val="8"/>
        <rFont val="Arial"/>
        <family val="2"/>
      </rPr>
      <t xml:space="preserve"> Filled in by Hobart</t>
    </r>
  </si>
  <si>
    <t>Team Hobart:</t>
  </si>
  <si>
    <t>Hobart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</si>
</sst>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[$-407]dddd\,\ d\.\ mmmm\ yyyy"/>
    <numFmt numFmtId="179" formatCode="[$-809]dd\ mmmm\ yyyy;@"/>
    <numFmt numFmtId="180" formatCode="[$-409]mmmm\ d\,\ yyyy;@"/>
    <numFmt numFmtId="181" formatCode="mmm/dd/yyyy"/>
    <numFmt numFmtId="182" formatCode="mm/dd/yy;@"/>
  </numFmts>
  <fonts count="73">
    <font>
      <sz val="10"/>
      <name val="Arial"/>
      <family val="0"/>
    </font>
    <font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sz val="9"/>
      <name val="Arial"/>
      <family val="2"/>
    </font>
    <font>
      <sz val="14"/>
      <name val="Arial"/>
      <family val="2"/>
    </font>
    <font>
      <i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sz val="6"/>
      <color indexed="55"/>
      <name val="Arial"/>
      <family val="2"/>
    </font>
    <font>
      <sz val="10"/>
      <color indexed="55"/>
      <name val="Arial"/>
      <family val="2"/>
    </font>
    <font>
      <b/>
      <sz val="11"/>
      <color indexed="9"/>
      <name val="Arial"/>
      <family val="2"/>
    </font>
    <font>
      <b/>
      <sz val="24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0000FF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sz val="10"/>
      <color rgb="FF0000FF"/>
      <name val="Arial"/>
      <family val="2"/>
    </font>
    <font>
      <sz val="6"/>
      <color theme="0" tint="-0.3499799966812134"/>
      <name val="Arial"/>
      <family val="2"/>
    </font>
    <font>
      <sz val="10"/>
      <color theme="0" tint="-0.349979996681213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0" fontId="1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16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21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0" fillId="0" borderId="0" xfId="48" applyAlignment="1" applyProtection="1">
      <alignment/>
      <protection/>
    </xf>
    <xf numFmtId="0" fontId="7" fillId="0" borderId="0" xfId="0" applyFont="1" applyAlignment="1">
      <alignment/>
    </xf>
    <xf numFmtId="0" fontId="4" fillId="0" borderId="10" xfId="0" applyFont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64" fillId="0" borderId="10" xfId="0" applyFont="1" applyBorder="1" applyAlignment="1" applyProtection="1">
      <alignment horizontal="center" vertical="center"/>
      <protection locked="0"/>
    </xf>
    <xf numFmtId="0" fontId="64" fillId="0" borderId="10" xfId="0" applyFont="1" applyFill="1" applyBorder="1" applyAlignment="1" applyProtection="1">
      <alignment horizontal="center" vertical="center"/>
      <protection locked="0"/>
    </xf>
    <xf numFmtId="0" fontId="65" fillId="0" borderId="10" xfId="0" applyFont="1" applyFill="1" applyBorder="1" applyAlignment="1" applyProtection="1">
      <alignment horizontal="center" vertical="center"/>
      <protection locked="0"/>
    </xf>
    <xf numFmtId="0" fontId="65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1" fillId="0" borderId="15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16" xfId="0" applyFont="1" applyBorder="1" applyAlignment="1" applyProtection="1">
      <alignment wrapText="1"/>
      <protection/>
    </xf>
    <xf numFmtId="0" fontId="6" fillId="0" borderId="1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13" fillId="0" borderId="15" xfId="0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14" fillId="0" borderId="16" xfId="0" applyFont="1" applyBorder="1" applyAlignment="1" applyProtection="1">
      <alignment/>
      <protection/>
    </xf>
    <xf numFmtId="14" fontId="14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19" fillId="0" borderId="0" xfId="0" applyFont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66" fillId="33" borderId="19" xfId="0" applyFont="1" applyFill="1" applyBorder="1" applyAlignment="1" applyProtection="1">
      <alignment vertical="center" wrapText="1"/>
      <protection locked="0"/>
    </xf>
    <xf numFmtId="0" fontId="10" fillId="33" borderId="19" xfId="48" applyFill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/>
      <protection locked="0"/>
    </xf>
    <xf numFmtId="0" fontId="67" fillId="0" borderId="0" xfId="0" applyFont="1" applyFill="1" applyBorder="1" applyAlignment="1" applyProtection="1">
      <alignment vertical="center" wrapText="1"/>
      <protection/>
    </xf>
    <xf numFmtId="0" fontId="20" fillId="0" borderId="0" xfId="0" applyFont="1" applyFill="1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5" xfId="0" applyBorder="1" applyAlignment="1" applyProtection="1">
      <alignment horizontal="left" vertical="top" wrapText="1"/>
      <protection/>
    </xf>
    <xf numFmtId="0" fontId="0" fillId="0" borderId="26" xfId="0" applyBorder="1" applyAlignment="1" applyProtection="1">
      <alignment/>
      <protection/>
    </xf>
    <xf numFmtId="0" fontId="13" fillId="0" borderId="15" xfId="0" applyFont="1" applyFill="1" applyBorder="1" applyAlignment="1" applyProtection="1">
      <alignment horizontal="left" vertical="center"/>
      <protection/>
    </xf>
    <xf numFmtId="0" fontId="13" fillId="0" borderId="15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/>
    </xf>
    <xf numFmtId="181" fontId="0" fillId="0" borderId="20" xfId="0" applyNumberFormat="1" applyBorder="1" applyAlignment="1" applyProtection="1">
      <alignment/>
      <protection/>
    </xf>
    <xf numFmtId="181" fontId="0" fillId="0" borderId="0" xfId="0" applyNumberFormat="1" applyBorder="1" applyAlignment="1" applyProtection="1">
      <alignment/>
      <protection/>
    </xf>
    <xf numFmtId="0" fontId="5" fillId="34" borderId="27" xfId="0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68" fillId="0" borderId="0" xfId="0" applyFont="1" applyFill="1" applyBorder="1" applyAlignment="1" applyProtection="1">
      <alignment vertical="center"/>
      <protection/>
    </xf>
    <xf numFmtId="0" fontId="68" fillId="0" borderId="0" xfId="0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5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9" fillId="35" borderId="28" xfId="0" applyFont="1" applyFill="1" applyBorder="1" applyAlignment="1" applyProtection="1">
      <alignment horizontal="center" vertical="center"/>
      <protection/>
    </xf>
    <xf numFmtId="0" fontId="69" fillId="35" borderId="29" xfId="0" applyFont="1" applyFill="1" applyBorder="1" applyAlignment="1" applyProtection="1">
      <alignment horizontal="center" vertical="center"/>
      <protection/>
    </xf>
    <xf numFmtId="0" fontId="69" fillId="35" borderId="3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4" fillId="0" borderId="16" xfId="0" applyFont="1" applyFill="1" applyBorder="1" applyAlignment="1" applyProtection="1">
      <alignment vertical="top" wrapText="1"/>
      <protection/>
    </xf>
    <xf numFmtId="14" fontId="0" fillId="0" borderId="0" xfId="0" applyNumberFormat="1" applyFont="1" applyBorder="1" applyAlignment="1" applyProtection="1">
      <alignment horizontal="center"/>
      <protection locked="0"/>
    </xf>
    <xf numFmtId="0" fontId="14" fillId="33" borderId="15" xfId="0" applyFont="1" applyFill="1" applyBorder="1" applyAlignment="1" applyProtection="1">
      <alignment horizontal="left" vertical="top" wrapText="1"/>
      <protection locked="0"/>
    </xf>
    <xf numFmtId="0" fontId="14" fillId="33" borderId="0" xfId="0" applyFont="1" applyFill="1" applyBorder="1" applyAlignment="1" applyProtection="1">
      <alignment horizontal="left" vertical="top" wrapText="1"/>
      <protection locked="0"/>
    </xf>
    <xf numFmtId="0" fontId="14" fillId="33" borderId="16" xfId="0" applyFont="1" applyFill="1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6" xfId="0" applyFont="1" applyFill="1" applyBorder="1" applyAlignment="1" applyProtection="1">
      <alignment horizontal="left" vertical="top" wrapText="1"/>
      <protection/>
    </xf>
    <xf numFmtId="14" fontId="70" fillId="33" borderId="15" xfId="0" applyNumberFormat="1" applyFont="1" applyFill="1" applyBorder="1" applyAlignment="1" applyProtection="1">
      <alignment horizontal="left" vertical="top" wrapText="1"/>
      <protection locked="0"/>
    </xf>
    <xf numFmtId="14" fontId="70" fillId="33" borderId="0" xfId="0" applyNumberFormat="1" applyFont="1" applyFill="1" applyBorder="1" applyAlignment="1" applyProtection="1">
      <alignment horizontal="left" vertical="top" wrapText="1"/>
      <protection locked="0"/>
    </xf>
    <xf numFmtId="0" fontId="70" fillId="33" borderId="0" xfId="0" applyFont="1" applyFill="1" applyBorder="1" applyAlignment="1" applyProtection="1">
      <alignment horizontal="left" vertical="top" wrapText="1"/>
      <protection locked="0"/>
    </xf>
    <xf numFmtId="0" fontId="70" fillId="33" borderId="16" xfId="0" applyFont="1" applyFill="1" applyBorder="1" applyAlignment="1" applyProtection="1">
      <alignment horizontal="left" vertical="top" wrapText="1"/>
      <protection locked="0"/>
    </xf>
    <xf numFmtId="14" fontId="70" fillId="33" borderId="24" xfId="0" applyNumberFormat="1" applyFont="1" applyFill="1" applyBorder="1" applyAlignment="1" applyProtection="1">
      <alignment horizontal="left" vertical="top" wrapText="1"/>
      <protection locked="0"/>
    </xf>
    <xf numFmtId="14" fontId="70" fillId="33" borderId="25" xfId="0" applyNumberFormat="1" applyFont="1" applyFill="1" applyBorder="1" applyAlignment="1" applyProtection="1">
      <alignment horizontal="left" vertical="top" wrapText="1"/>
      <protection locked="0"/>
    </xf>
    <xf numFmtId="0" fontId="70" fillId="33" borderId="25" xfId="0" applyFont="1" applyFill="1" applyBorder="1" applyAlignment="1" applyProtection="1">
      <alignment horizontal="left" vertical="top" wrapText="1"/>
      <protection locked="0"/>
    </xf>
    <xf numFmtId="0" fontId="70" fillId="33" borderId="26" xfId="0" applyFont="1" applyFill="1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5" fillId="0" borderId="34" xfId="0" applyFont="1" applyBorder="1" applyAlignment="1" applyProtection="1">
      <alignment horizontal="center" vertical="center" textRotation="90"/>
      <protection/>
    </xf>
    <xf numFmtId="0" fontId="5" fillId="0" borderId="32" xfId="0" applyFont="1" applyBorder="1" applyAlignment="1" applyProtection="1">
      <alignment horizontal="center" vertical="center" textRotation="90"/>
      <protection/>
    </xf>
    <xf numFmtId="0" fontId="5" fillId="0" borderId="33" xfId="0" applyFont="1" applyBorder="1" applyAlignment="1" applyProtection="1">
      <alignment horizontal="center" vertical="center" textRotation="90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7" xfId="0" applyFont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66" fillId="33" borderId="38" xfId="0" applyFont="1" applyFill="1" applyBorder="1" applyAlignment="1" applyProtection="1">
      <alignment horizontal="left" vertical="top" wrapText="1"/>
      <protection locked="0"/>
    </xf>
    <xf numFmtId="0" fontId="66" fillId="33" borderId="20" xfId="0" applyFont="1" applyFill="1" applyBorder="1" applyAlignment="1" applyProtection="1">
      <alignment horizontal="left" vertical="top" wrapText="1"/>
      <protection locked="0"/>
    </xf>
    <xf numFmtId="0" fontId="66" fillId="33" borderId="39" xfId="0" applyFont="1" applyFill="1" applyBorder="1" applyAlignment="1" applyProtection="1">
      <alignment horizontal="left" vertical="top" wrapText="1"/>
      <protection locked="0"/>
    </xf>
    <xf numFmtId="0" fontId="0" fillId="0" borderId="20" xfId="0" applyFont="1" applyBorder="1" applyAlignment="1" applyProtection="1">
      <alignment horizontal="center"/>
      <protection/>
    </xf>
    <xf numFmtId="0" fontId="14" fillId="33" borderId="38" xfId="0" applyFont="1" applyFill="1" applyBorder="1" applyAlignment="1" applyProtection="1">
      <alignment horizontal="center" vertical="center" wrapText="1"/>
      <protection locked="0"/>
    </xf>
    <xf numFmtId="0" fontId="14" fillId="33" borderId="20" xfId="0" applyFont="1" applyFill="1" applyBorder="1" applyAlignment="1" applyProtection="1">
      <alignment horizontal="center" vertical="center" wrapText="1"/>
      <protection locked="0"/>
    </xf>
    <xf numFmtId="0" fontId="14" fillId="33" borderId="40" xfId="0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70" fillId="33" borderId="15" xfId="0" applyFont="1" applyFill="1" applyBorder="1" applyAlignment="1" applyProtection="1">
      <alignment horizontal="left" vertical="top" wrapText="1"/>
      <protection locked="0"/>
    </xf>
    <xf numFmtId="0" fontId="13" fillId="0" borderId="41" xfId="0" applyFont="1" applyFill="1" applyBorder="1" applyAlignment="1" applyProtection="1">
      <alignment horizontal="center" vertical="center"/>
      <protection/>
    </xf>
    <xf numFmtId="0" fontId="13" fillId="0" borderId="42" xfId="0" applyFont="1" applyFill="1" applyBorder="1" applyAlignment="1" applyProtection="1">
      <alignment horizontal="center" vertical="center"/>
      <protection/>
    </xf>
    <xf numFmtId="14" fontId="15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vertical="top" wrapText="1"/>
      <protection/>
    </xf>
    <xf numFmtId="0" fontId="4" fillId="0" borderId="31" xfId="0" applyFont="1" applyBorder="1" applyAlignment="1" applyProtection="1">
      <alignment vertical="top" wrapText="1"/>
      <protection/>
    </xf>
    <xf numFmtId="0" fontId="4" fillId="0" borderId="44" xfId="0" applyFont="1" applyBorder="1" applyAlignment="1" applyProtection="1">
      <alignment vertical="top" wrapText="1"/>
      <protection/>
    </xf>
    <xf numFmtId="0" fontId="14" fillId="33" borderId="45" xfId="0" applyFont="1" applyFill="1" applyBorder="1" applyAlignment="1" applyProtection="1">
      <alignment horizontal="center" vertical="center" wrapText="1"/>
      <protection locked="0"/>
    </xf>
    <xf numFmtId="0" fontId="14" fillId="33" borderId="39" xfId="0" applyFont="1" applyFill="1" applyBorder="1" applyAlignment="1" applyProtection="1">
      <alignment horizontal="center" vertical="center" wrapText="1"/>
      <protection locked="0"/>
    </xf>
    <xf numFmtId="0" fontId="4" fillId="0" borderId="46" xfId="0" applyFont="1" applyFill="1" applyBorder="1" applyAlignment="1" applyProtection="1">
      <alignment horizontal="left" vertical="center" wrapText="1"/>
      <protection locked="0"/>
    </xf>
    <xf numFmtId="0" fontId="4" fillId="0" borderId="47" xfId="0" applyFont="1" applyFill="1" applyBorder="1" applyAlignment="1" applyProtection="1">
      <alignment horizontal="left" vertical="center" wrapText="1"/>
      <protection locked="0"/>
    </xf>
    <xf numFmtId="0" fontId="4" fillId="0" borderId="4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vertical="top" wrapText="1"/>
      <protection/>
    </xf>
    <xf numFmtId="0" fontId="4" fillId="0" borderId="16" xfId="0" applyFont="1" applyBorder="1" applyAlignment="1" applyProtection="1">
      <alignment vertical="top" wrapText="1"/>
      <protection/>
    </xf>
    <xf numFmtId="0" fontId="66" fillId="33" borderId="24" xfId="0" applyFont="1" applyFill="1" applyBorder="1" applyAlignment="1" applyProtection="1">
      <alignment horizontal="center" vertical="center" wrapText="1"/>
      <protection locked="0"/>
    </xf>
    <xf numFmtId="0" fontId="66" fillId="33" borderId="49" xfId="0" applyFont="1" applyFill="1" applyBorder="1" applyAlignment="1" applyProtection="1">
      <alignment horizontal="center" vertical="center" wrapText="1"/>
      <protection locked="0"/>
    </xf>
    <xf numFmtId="0" fontId="70" fillId="33" borderId="38" xfId="0" applyFont="1" applyFill="1" applyBorder="1" applyAlignment="1" applyProtection="1">
      <alignment horizontal="left" vertical="top" wrapText="1"/>
      <protection locked="0"/>
    </xf>
    <xf numFmtId="0" fontId="70" fillId="33" borderId="20" xfId="0" applyFont="1" applyFill="1" applyBorder="1" applyAlignment="1" applyProtection="1">
      <alignment horizontal="left" vertical="top" wrapText="1"/>
      <protection locked="0"/>
    </xf>
    <xf numFmtId="0" fontId="70" fillId="33" borderId="39" xfId="0" applyFont="1" applyFill="1" applyBorder="1" applyAlignment="1" applyProtection="1">
      <alignment horizontal="left" vertical="top" wrapText="1"/>
      <protection locked="0"/>
    </xf>
    <xf numFmtId="0" fontId="4" fillId="0" borderId="43" xfId="0" applyFont="1" applyFill="1" applyBorder="1" applyAlignment="1" applyProtection="1">
      <alignment horizontal="left" vertical="top" wrapText="1"/>
      <protection/>
    </xf>
    <xf numFmtId="0" fontId="4" fillId="0" borderId="31" xfId="0" applyFont="1" applyFill="1" applyBorder="1" applyAlignment="1" applyProtection="1">
      <alignment horizontal="left" vertical="top" wrapText="1"/>
      <protection/>
    </xf>
    <xf numFmtId="0" fontId="14" fillId="33" borderId="15" xfId="0" applyFont="1" applyFill="1" applyBorder="1" applyAlignment="1" applyProtection="1">
      <alignment horizontal="center" vertical="center" wrapText="1"/>
      <protection locked="0"/>
    </xf>
    <xf numFmtId="0" fontId="14" fillId="33" borderId="0" xfId="0" applyFont="1" applyFill="1" applyBorder="1" applyAlignment="1" applyProtection="1">
      <alignment horizontal="center" vertical="center" wrapText="1"/>
      <protection locked="0"/>
    </xf>
    <xf numFmtId="0" fontId="14" fillId="33" borderId="50" xfId="0" applyFont="1" applyFill="1" applyBorder="1" applyAlignment="1" applyProtection="1">
      <alignment horizontal="center" vertical="center" wrapText="1"/>
      <protection locked="0"/>
    </xf>
    <xf numFmtId="0" fontId="14" fillId="33" borderId="51" xfId="0" applyFont="1" applyFill="1" applyBorder="1" applyAlignment="1" applyProtection="1">
      <alignment horizontal="center" vertical="center" wrapText="1"/>
      <protection locked="0"/>
    </xf>
    <xf numFmtId="0" fontId="4" fillId="0" borderId="52" xfId="0" applyFont="1" applyFill="1" applyBorder="1" applyAlignment="1" applyProtection="1">
      <alignment horizontal="left" vertical="top" wrapText="1"/>
      <protection/>
    </xf>
    <xf numFmtId="0" fontId="4" fillId="0" borderId="53" xfId="0" applyFont="1" applyFill="1" applyBorder="1" applyAlignment="1" applyProtection="1">
      <alignment horizontal="left" vertical="top" wrapText="1"/>
      <protection/>
    </xf>
    <xf numFmtId="0" fontId="14" fillId="33" borderId="27" xfId="0" applyFont="1" applyFill="1" applyBorder="1" applyAlignment="1" applyProtection="1">
      <alignment horizontal="center" vertical="center" wrapText="1"/>
      <protection locked="0"/>
    </xf>
    <xf numFmtId="0" fontId="14" fillId="33" borderId="16" xfId="0" applyFont="1" applyFill="1" applyBorder="1" applyAlignment="1" applyProtection="1">
      <alignment horizontal="center" vertical="center" wrapText="1"/>
      <protection locked="0"/>
    </xf>
    <xf numFmtId="0" fontId="14" fillId="33" borderId="54" xfId="0" applyFont="1" applyFill="1" applyBorder="1" applyAlignment="1" applyProtection="1">
      <alignment horizontal="center" vertical="center" wrapText="1"/>
      <protection locked="0"/>
    </xf>
    <xf numFmtId="0" fontId="14" fillId="33" borderId="55" xfId="0" applyFont="1" applyFill="1" applyBorder="1" applyAlignment="1" applyProtection="1">
      <alignment horizontal="center" vertical="center" wrapText="1"/>
      <protection locked="0"/>
    </xf>
    <xf numFmtId="0" fontId="68" fillId="0" borderId="0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vertical="top" wrapText="1"/>
      <protection/>
    </xf>
    <xf numFmtId="0" fontId="4" fillId="0" borderId="44" xfId="0" applyFont="1" applyFill="1" applyBorder="1" applyAlignment="1" applyProtection="1">
      <alignment horizontal="left" vertical="top" wrapText="1"/>
      <protection/>
    </xf>
    <xf numFmtId="14" fontId="66" fillId="33" borderId="56" xfId="0" applyNumberFormat="1" applyFont="1" applyFill="1" applyBorder="1" applyAlignment="1" applyProtection="1">
      <alignment horizontal="center" vertical="center" wrapText="1"/>
      <protection locked="0"/>
    </xf>
    <xf numFmtId="14" fontId="66" fillId="33" borderId="25" xfId="0" applyNumberFormat="1" applyFont="1" applyFill="1" applyBorder="1" applyAlignment="1" applyProtection="1">
      <alignment horizontal="center" vertical="center" wrapText="1"/>
      <protection locked="0"/>
    </xf>
    <xf numFmtId="14" fontId="66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70" fillId="33" borderId="27" xfId="0" applyFont="1" applyFill="1" applyBorder="1" applyAlignment="1" applyProtection="1">
      <alignment horizontal="center" vertical="center" wrapText="1"/>
      <protection locked="0"/>
    </xf>
    <xf numFmtId="0" fontId="70" fillId="33" borderId="0" xfId="0" applyFont="1" applyFill="1" applyBorder="1" applyAlignment="1" applyProtection="1">
      <alignment horizontal="center" vertical="center" wrapText="1"/>
      <protection locked="0"/>
    </xf>
    <xf numFmtId="0" fontId="70" fillId="33" borderId="16" xfId="0" applyFont="1" applyFill="1" applyBorder="1" applyAlignment="1" applyProtection="1">
      <alignment horizontal="center" vertical="center" wrapText="1"/>
      <protection locked="0"/>
    </xf>
    <xf numFmtId="0" fontId="70" fillId="33" borderId="45" xfId="0" applyFont="1" applyFill="1" applyBorder="1" applyAlignment="1" applyProtection="1">
      <alignment horizontal="center" vertical="center" wrapText="1"/>
      <protection locked="0"/>
    </xf>
    <xf numFmtId="0" fontId="70" fillId="33" borderId="20" xfId="0" applyFont="1" applyFill="1" applyBorder="1" applyAlignment="1" applyProtection="1">
      <alignment horizontal="center" vertical="center" wrapText="1"/>
      <protection locked="0"/>
    </xf>
    <xf numFmtId="0" fontId="70" fillId="33" borderId="39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 applyAlignment="1" applyProtection="1">
      <alignment horizontal="left" vertical="center"/>
      <protection/>
    </xf>
    <xf numFmtId="0" fontId="13" fillId="0" borderId="18" xfId="0" applyFont="1" applyFill="1" applyBorder="1" applyAlignment="1" applyProtection="1">
      <alignment horizontal="left" vertical="center"/>
      <protection/>
    </xf>
    <xf numFmtId="0" fontId="71" fillId="0" borderId="22" xfId="0" applyFont="1" applyBorder="1" applyAlignment="1" applyProtection="1">
      <alignment horizontal="left" vertical="center" wrapText="1"/>
      <protection/>
    </xf>
    <xf numFmtId="0" fontId="72" fillId="0" borderId="22" xfId="0" applyFont="1" applyBorder="1" applyAlignment="1" applyProtection="1">
      <alignment horizontal="left" vertical="center"/>
      <protection/>
    </xf>
    <xf numFmtId="0" fontId="72" fillId="0" borderId="0" xfId="0" applyFont="1" applyAlignment="1" applyProtection="1">
      <alignment horizontal="left" vertical="center"/>
      <protection/>
    </xf>
    <xf numFmtId="0" fontId="19" fillId="0" borderId="15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9" fillId="0" borderId="16" xfId="0" applyFont="1" applyFill="1" applyBorder="1" applyAlignment="1" applyProtection="1">
      <alignment horizontal="center"/>
      <protection/>
    </xf>
    <xf numFmtId="0" fontId="70" fillId="33" borderId="38" xfId="0" applyFont="1" applyFill="1" applyBorder="1" applyAlignment="1" applyProtection="1">
      <alignment vertical="top" wrapText="1"/>
      <protection locked="0"/>
    </xf>
    <xf numFmtId="0" fontId="70" fillId="33" borderId="20" xfId="0" applyFont="1" applyFill="1" applyBorder="1" applyAlignment="1" applyProtection="1">
      <alignment vertical="top" wrapText="1"/>
      <protection locked="0"/>
    </xf>
    <xf numFmtId="0" fontId="70" fillId="33" borderId="39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14" fontId="0" fillId="0" borderId="20" xfId="0" applyNumberFormat="1" applyFont="1" applyFill="1" applyBorder="1" applyAlignment="1" applyProtection="1">
      <alignment horizontal="center"/>
      <protection locked="0"/>
    </xf>
    <xf numFmtId="14" fontId="0" fillId="0" borderId="20" xfId="0" applyNumberFormat="1" applyFill="1" applyBorder="1" applyAlignment="1" applyProtection="1">
      <alignment horizontal="center"/>
      <protection locked="0"/>
    </xf>
    <xf numFmtId="0" fontId="9" fillId="0" borderId="31" xfId="0" applyFont="1" applyFill="1" applyBorder="1" applyAlignment="1" applyProtection="1">
      <alignment horizontal="center" vertical="top"/>
      <protection/>
    </xf>
    <xf numFmtId="14" fontId="0" fillId="0" borderId="20" xfId="0" applyNumberFormat="1" applyFont="1" applyBorder="1" applyAlignment="1" applyProtection="1">
      <alignment horizontal="center"/>
      <protection locked="0"/>
    </xf>
    <xf numFmtId="14" fontId="0" fillId="0" borderId="20" xfId="0" applyNumberFormat="1" applyBorder="1" applyAlignment="1" applyProtection="1">
      <alignment horizontal="center"/>
      <protection locked="0"/>
    </xf>
    <xf numFmtId="0" fontId="68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NumberForma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16" xfId="0" applyFont="1" applyBorder="1" applyAlignment="1" applyProtection="1">
      <alignment horizontal="left" vertical="top" wrapText="1"/>
      <protection/>
    </xf>
    <xf numFmtId="0" fontId="71" fillId="0" borderId="0" xfId="0" applyFont="1" applyBorder="1" applyAlignment="1">
      <alignment horizontal="left" vertical="center" wrapText="1"/>
    </xf>
    <xf numFmtId="0" fontId="71" fillId="0" borderId="0" xfId="0" applyFont="1" applyBorder="1" applyAlignment="1">
      <alignment horizontal="left" vertical="center"/>
    </xf>
    <xf numFmtId="0" fontId="71" fillId="0" borderId="16" xfId="0" applyFont="1" applyBorder="1" applyAlignment="1">
      <alignment horizontal="left" vertical="center"/>
    </xf>
    <xf numFmtId="0" fontId="71" fillId="0" borderId="25" xfId="0" applyFont="1" applyBorder="1" applyAlignment="1">
      <alignment horizontal="left" vertical="center"/>
    </xf>
    <xf numFmtId="0" fontId="71" fillId="0" borderId="26" xfId="0" applyFont="1" applyBorder="1" applyAlignment="1">
      <alignment horizontal="left" vertical="center"/>
    </xf>
    <xf numFmtId="0" fontId="0" fillId="0" borderId="57" xfId="0" applyFont="1" applyBorder="1" applyAlignment="1" applyProtection="1">
      <alignment horizontal="center" vertical="top" wrapText="1"/>
      <protection locked="0"/>
    </xf>
    <xf numFmtId="0" fontId="0" fillId="0" borderId="58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16" xfId="0" applyFont="1" applyBorder="1" applyAlignment="1" applyProtection="1">
      <alignment horizontal="center" vertical="top" wrapText="1"/>
      <protection locked="0"/>
    </xf>
    <xf numFmtId="0" fontId="0" fillId="0" borderId="17" xfId="0" applyFont="1" applyBorder="1" applyAlignment="1" applyProtection="1">
      <alignment horizontal="center" vertical="top" wrapText="1"/>
      <protection locked="0"/>
    </xf>
    <xf numFmtId="0" fontId="0" fillId="0" borderId="59" xfId="0" applyFont="1" applyBorder="1" applyAlignment="1" applyProtection="1">
      <alignment horizontal="center" vertical="top" wrapText="1"/>
      <protection locked="0"/>
    </xf>
    <xf numFmtId="0" fontId="0" fillId="0" borderId="20" xfId="0" applyFont="1" applyBorder="1" applyAlignment="1" applyProtection="1">
      <alignment horizontal="center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0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fgColor indexed="64"/>
          <bgColor indexed="17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3"/>
        </patternFill>
      </fill>
    </dxf>
    <dxf>
      <fill>
        <gradientFill degree="90">
          <stop position="0">
            <color rgb="FFFFFF00"/>
          </stop>
          <stop position="1">
            <color rgb="FF008800"/>
          </stop>
        </gradientFill>
      </fill>
      <border/>
    </dxf>
    <dxf>
      <fill>
        <gradientFill degree="90">
          <stop position="0">
            <color rgb="FFFF0000"/>
          </stop>
          <stop position="1">
            <color rgb="FFC00000"/>
          </stop>
        </gradientFill>
      </fill>
      <border/>
    </dxf>
    <dxf>
      <fill>
        <gradientFill degree="90">
          <stop position="0">
            <color rgb="FF008800"/>
          </stop>
          <stop position="1">
            <color rgb="FFFFFF00"/>
          </stop>
        </gradientFill>
      </fill>
      <border/>
    </dxf>
    <dxf>
      <fill>
        <patternFill>
          <bgColor rgb="FF92D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8</xdr:col>
      <xdr:colOff>0</xdr:colOff>
      <xdr:row>4</xdr:row>
      <xdr:rowOff>228600</xdr:rowOff>
    </xdr:to>
    <xdr:pic>
      <xdr:nvPicPr>
        <xdr:cNvPr id="1" name="Bild 21"/>
        <xdr:cNvPicPr preferRelativeResize="1">
          <a:picLocks noChangeAspect="1"/>
        </xdr:cNvPicPr>
      </xdr:nvPicPr>
      <xdr:blipFill>
        <a:blip r:embed="rId1"/>
        <a:srcRect l="7899" r="5287" b="91267"/>
        <a:stretch>
          <a:fillRect/>
        </a:stretch>
      </xdr:blipFill>
      <xdr:spPr>
        <a:xfrm>
          <a:off x="19050" y="28575"/>
          <a:ext cx="68770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1314450</xdr:colOff>
      <xdr:row>1</xdr:row>
      <xdr:rowOff>114300</xdr:rowOff>
    </xdr:from>
    <xdr:to>
      <xdr:col>6</xdr:col>
      <xdr:colOff>866775</xdr:colOff>
      <xdr:row>3</xdr:row>
      <xdr:rowOff>47625</xdr:rowOff>
    </xdr:to>
    <xdr:sp>
      <xdr:nvSpPr>
        <xdr:cNvPr id="2" name="Textfeld 2"/>
        <xdr:cNvSpPr txBox="1">
          <a:spLocks noChangeArrowheads="1"/>
        </xdr:cNvSpPr>
      </xdr:nvSpPr>
      <xdr:spPr>
        <a:xfrm>
          <a:off x="3333750" y="276225"/>
          <a:ext cx="25812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Abweicherlaubnis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11</xdr:col>
      <xdr:colOff>981075</xdr:colOff>
      <xdr:row>5</xdr:row>
      <xdr:rowOff>95250</xdr:rowOff>
    </xdr:to>
    <xdr:pic>
      <xdr:nvPicPr>
        <xdr:cNvPr id="1" name="Bild 21"/>
        <xdr:cNvPicPr preferRelativeResize="1">
          <a:picLocks noChangeAspect="1"/>
        </xdr:cNvPicPr>
      </xdr:nvPicPr>
      <xdr:blipFill>
        <a:blip r:embed="rId1"/>
        <a:srcRect l="7899" r="5201" b="91206"/>
        <a:stretch>
          <a:fillRect/>
        </a:stretch>
      </xdr:blipFill>
      <xdr:spPr>
        <a:xfrm>
          <a:off x="28575" y="28575"/>
          <a:ext cx="7715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1</xdr:row>
      <xdr:rowOff>47625</xdr:rowOff>
    </xdr:from>
    <xdr:to>
      <xdr:col>11</xdr:col>
      <xdr:colOff>314325</xdr:colOff>
      <xdr:row>3</xdr:row>
      <xdr:rowOff>0</xdr:rowOff>
    </xdr:to>
    <xdr:sp>
      <xdr:nvSpPr>
        <xdr:cNvPr id="2" name="Textfeld 2"/>
        <xdr:cNvSpPr txBox="1">
          <a:spLocks noChangeArrowheads="1"/>
        </xdr:cNvSpPr>
      </xdr:nvSpPr>
      <xdr:spPr>
        <a:xfrm>
          <a:off x="3733800" y="209550"/>
          <a:ext cx="33432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Abweicherlaubnis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AS69"/>
  <sheetViews>
    <sheetView showGridLines="0" tabSelected="1" view="pageLayout" zoomScale="130" zoomScaleSheetLayoutView="150" zoomScalePageLayoutView="130" workbookViewId="0" topLeftCell="A1">
      <selection activeCell="K14" sqref="K14"/>
    </sheetView>
  </sheetViews>
  <sheetFormatPr defaultColWidth="11.421875" defaultRowHeight="12.75"/>
  <cols>
    <col min="1" max="1" width="2.140625" style="0" customWidth="1"/>
    <col min="2" max="2" width="24.00390625" style="0" customWidth="1"/>
    <col min="3" max="3" width="4.140625" style="0" customWidth="1"/>
    <col min="4" max="4" width="20.57421875" style="0" customWidth="1"/>
    <col min="5" max="5" width="21.140625" style="0" customWidth="1"/>
    <col min="6" max="6" width="3.7109375" style="0" customWidth="1"/>
    <col min="7" max="7" width="24.7109375" style="0" customWidth="1"/>
    <col min="8" max="8" width="3.00390625" style="0" customWidth="1"/>
    <col min="12" max="12" width="2.421875" style="0" customWidth="1"/>
    <col min="14" max="14" width="2.57421875" style="0" customWidth="1"/>
    <col min="16" max="16" width="2.140625" style="0" customWidth="1"/>
    <col min="18" max="18" width="2.140625" style="0" customWidth="1"/>
  </cols>
  <sheetData>
    <row r="1" spans="1:45" ht="12.75">
      <c r="A1" s="68"/>
      <c r="B1" s="69"/>
      <c r="C1" s="69"/>
      <c r="D1" s="69"/>
      <c r="E1" s="69"/>
      <c r="F1" s="69"/>
      <c r="G1" s="69"/>
      <c r="H1" s="70"/>
      <c r="AS1">
        <v>1</v>
      </c>
    </row>
    <row r="2" spans="1:8" ht="23.25" customHeight="1">
      <c r="A2" s="71"/>
      <c r="B2" s="164"/>
      <c r="C2" s="164"/>
      <c r="D2" s="164"/>
      <c r="E2" s="66"/>
      <c r="F2" s="66"/>
      <c r="G2" s="67">
        <v>1</v>
      </c>
      <c r="H2" s="23"/>
    </row>
    <row r="3" spans="1:8" ht="12.75" customHeight="1">
      <c r="A3" s="71"/>
      <c r="B3" s="164"/>
      <c r="C3" s="164"/>
      <c r="D3" s="164"/>
      <c r="E3" s="66"/>
      <c r="F3" s="66"/>
      <c r="G3" s="66">
        <v>0</v>
      </c>
      <c r="H3" s="23"/>
    </row>
    <row r="4" spans="1:8" ht="12.75" customHeight="1">
      <c r="A4" s="71"/>
      <c r="B4" s="164"/>
      <c r="C4" s="164"/>
      <c r="D4" s="164"/>
      <c r="E4" s="66"/>
      <c r="F4" s="66"/>
      <c r="G4" s="66"/>
      <c r="H4" s="23"/>
    </row>
    <row r="5" spans="1:8" ht="19.5" customHeight="1" thickBot="1">
      <c r="A5" s="72"/>
      <c r="B5" s="73"/>
      <c r="C5" s="73"/>
      <c r="D5" s="74"/>
      <c r="E5" s="74"/>
      <c r="F5" s="74"/>
      <c r="G5" s="74"/>
      <c r="H5" s="75"/>
    </row>
    <row r="6" spans="1:8" ht="15" customHeight="1">
      <c r="A6" s="116"/>
      <c r="B6" s="105" t="str">
        <f>IF(G2=2,"Lieferant:","Supplier:")</f>
        <v>Supplier:</v>
      </c>
      <c r="C6" s="106"/>
      <c r="D6" s="106"/>
      <c r="E6" s="106"/>
      <c r="F6" s="106"/>
      <c r="G6" s="106"/>
      <c r="H6" s="107"/>
    </row>
    <row r="7" spans="1:10" ht="14.25" customHeight="1">
      <c r="A7" s="116"/>
      <c r="B7" s="125"/>
      <c r="C7" s="126"/>
      <c r="D7" s="126"/>
      <c r="E7" s="126"/>
      <c r="F7" s="126"/>
      <c r="G7" s="126"/>
      <c r="H7" s="127"/>
      <c r="J7" s="52"/>
    </row>
    <row r="8" spans="1:10" ht="12.75" customHeight="1">
      <c r="A8" s="116"/>
      <c r="B8" s="152" t="str">
        <f>IF(G2=2,"Name:","Name:")</f>
        <v>Name:</v>
      </c>
      <c r="C8" s="166"/>
      <c r="D8" s="16" t="str">
        <f>IF(G2=2,"Abteilung:","Dept.:")</f>
        <v>Dept.:</v>
      </c>
      <c r="E8" s="16" t="s">
        <v>35</v>
      </c>
      <c r="F8" s="158" t="str">
        <f>IF(G2=2,"Erstelldatum:","Date:")</f>
        <v>Date:</v>
      </c>
      <c r="G8" s="153"/>
      <c r="H8" s="159"/>
      <c r="J8" s="54"/>
    </row>
    <row r="9" spans="1:19" ht="16.5" customHeight="1" thickBot="1">
      <c r="A9" s="116"/>
      <c r="B9" s="147"/>
      <c r="C9" s="148"/>
      <c r="D9" s="63"/>
      <c r="E9" s="64"/>
      <c r="F9" s="167"/>
      <c r="G9" s="168"/>
      <c r="H9" s="169"/>
      <c r="J9" s="52"/>
      <c r="K9" s="52"/>
      <c r="L9" s="52"/>
      <c r="M9" s="52"/>
      <c r="N9" s="52"/>
      <c r="O9" s="52"/>
      <c r="P9" s="52"/>
      <c r="Q9" s="52"/>
      <c r="R9" s="52"/>
      <c r="S9" s="53"/>
    </row>
    <row r="10" spans="1:19" ht="12.75">
      <c r="A10" s="116"/>
      <c r="B10" s="96" t="str">
        <f>IF(G2=2,"Benennung:","Part-name:")</f>
        <v>Part-name:</v>
      </c>
      <c r="C10" s="97"/>
      <c r="D10" s="97"/>
      <c r="E10" s="165" t="str">
        <f>IF(G2=2,"Unterschrift Lieferant:","Signature supplier: ")</f>
        <v>Signature supplier: </v>
      </c>
      <c r="F10" s="97"/>
      <c r="G10" s="97"/>
      <c r="H10" s="98"/>
      <c r="J10" s="54"/>
      <c r="K10" s="54"/>
      <c r="L10" s="54"/>
      <c r="M10" s="54"/>
      <c r="N10" s="54"/>
      <c r="O10" s="54"/>
      <c r="P10" s="54"/>
      <c r="Q10" s="54"/>
      <c r="R10" s="54"/>
      <c r="S10" s="53"/>
    </row>
    <row r="11" spans="1:19" ht="18" customHeight="1">
      <c r="A11" s="116"/>
      <c r="B11" s="129"/>
      <c r="C11" s="130"/>
      <c r="D11" s="131"/>
      <c r="E11" s="170"/>
      <c r="F11" s="171"/>
      <c r="G11" s="171"/>
      <c r="H11" s="172"/>
      <c r="J11" s="54"/>
      <c r="K11" s="54"/>
      <c r="L11" s="54"/>
      <c r="M11" s="54"/>
      <c r="N11" s="54"/>
      <c r="O11" s="54"/>
      <c r="P11" s="54"/>
      <c r="Q11" s="54"/>
      <c r="R11" s="54"/>
      <c r="S11" s="53"/>
    </row>
    <row r="12" spans="1:19" ht="12.75" customHeight="1">
      <c r="A12" s="116"/>
      <c r="B12" s="96" t="str">
        <f>IF(G2=2,"Teil-Nummer:","Part N°.:")</f>
        <v>Part N°.:</v>
      </c>
      <c r="C12" s="97"/>
      <c r="D12" s="97"/>
      <c r="E12" s="170"/>
      <c r="F12" s="171"/>
      <c r="G12" s="171"/>
      <c r="H12" s="172"/>
      <c r="J12" s="54"/>
      <c r="K12" s="54"/>
      <c r="L12" s="54"/>
      <c r="M12" s="54"/>
      <c r="N12" s="54"/>
      <c r="O12" s="54"/>
      <c r="P12" s="54"/>
      <c r="Q12" s="54"/>
      <c r="R12" s="54"/>
      <c r="S12" s="53"/>
    </row>
    <row r="13" spans="1:19" ht="18" customHeight="1">
      <c r="A13" s="116"/>
      <c r="B13" s="129"/>
      <c r="C13" s="130"/>
      <c r="D13" s="131"/>
      <c r="E13" s="173"/>
      <c r="F13" s="174"/>
      <c r="G13" s="174"/>
      <c r="H13" s="175"/>
      <c r="J13" s="54"/>
      <c r="K13" s="54"/>
      <c r="L13" s="54"/>
      <c r="M13" s="54"/>
      <c r="N13" s="54"/>
      <c r="O13" s="54"/>
      <c r="P13" s="54"/>
      <c r="Q13" s="54"/>
      <c r="R13" s="54"/>
      <c r="S13" s="53"/>
    </row>
    <row r="14" spans="1:19" ht="12.75" customHeight="1">
      <c r="A14" s="116"/>
      <c r="B14" s="137" t="str">
        <f>IF(G2=2,"Änderungsindex:","Revision:")</f>
        <v>Revision:</v>
      </c>
      <c r="C14" s="138"/>
      <c r="D14" s="139"/>
      <c r="E14" s="145" t="str">
        <f>IF(G2=2,"Hobart Bestell-Nr.:","Hobart Purchase Order N°.")</f>
        <v>Hobart Purchase Order N°.</v>
      </c>
      <c r="F14" s="145"/>
      <c r="G14" s="145"/>
      <c r="H14" s="146"/>
      <c r="J14" s="54"/>
      <c r="K14" s="54"/>
      <c r="L14" s="54"/>
      <c r="M14" s="54"/>
      <c r="N14" s="54"/>
      <c r="O14" s="54"/>
      <c r="P14" s="54"/>
      <c r="Q14" s="54"/>
      <c r="R14" s="54"/>
      <c r="S14" s="53"/>
    </row>
    <row r="15" spans="1:8" ht="18" customHeight="1">
      <c r="A15" s="116"/>
      <c r="B15" s="129"/>
      <c r="C15" s="130"/>
      <c r="D15" s="131"/>
      <c r="E15" s="140"/>
      <c r="F15" s="130"/>
      <c r="G15" s="130"/>
      <c r="H15" s="141"/>
    </row>
    <row r="16" spans="1:8" ht="24.75" customHeight="1">
      <c r="A16" s="116"/>
      <c r="B16" s="152" t="str">
        <f>IF(G2=2,"Stückzahl und/oder Zeitraum der abweichenden Teile:","Quantity and or period of affected Parts:")</f>
        <v>Quantity and or period of affected Parts:</v>
      </c>
      <c r="C16" s="153"/>
      <c r="D16" s="158" t="str">
        <f>IF(G2=2,"Abweichbeschreibung:","Deviation description: ")</f>
        <v>Deviation description: </v>
      </c>
      <c r="E16" s="153"/>
      <c r="F16" s="153"/>
      <c r="G16" s="153"/>
      <c r="H16" s="159"/>
    </row>
    <row r="17" spans="1:8" ht="12.75">
      <c r="A17" s="116"/>
      <c r="B17" s="154"/>
      <c r="C17" s="155"/>
      <c r="D17" s="160"/>
      <c r="E17" s="155"/>
      <c r="F17" s="155"/>
      <c r="G17" s="155"/>
      <c r="H17" s="161"/>
    </row>
    <row r="18" spans="1:8" ht="12.75">
      <c r="A18" s="116"/>
      <c r="B18" s="154"/>
      <c r="C18" s="155"/>
      <c r="D18" s="160"/>
      <c r="E18" s="155"/>
      <c r="F18" s="155"/>
      <c r="G18" s="155"/>
      <c r="H18" s="161"/>
    </row>
    <row r="19" spans="1:8" ht="12.75">
      <c r="A19" s="116"/>
      <c r="B19" s="154"/>
      <c r="C19" s="155"/>
      <c r="D19" s="160"/>
      <c r="E19" s="155"/>
      <c r="F19" s="155"/>
      <c r="G19" s="155"/>
      <c r="H19" s="161"/>
    </row>
    <row r="20" spans="1:8" ht="13.5" thickBot="1">
      <c r="A20" s="116"/>
      <c r="B20" s="156"/>
      <c r="C20" s="157"/>
      <c r="D20" s="162"/>
      <c r="E20" s="157"/>
      <c r="F20" s="157"/>
      <c r="G20" s="157"/>
      <c r="H20" s="163"/>
    </row>
    <row r="21" spans="1:8" ht="13.5" thickTop="1">
      <c r="A21" s="116"/>
      <c r="B21" s="142" t="str">
        <f>IF(G2=2,"Risiken der Abweichung:","Risks of deviation: ")</f>
        <v>Risks of deviation: </v>
      </c>
      <c r="C21" s="143"/>
      <c r="D21" s="143"/>
      <c r="E21" s="143"/>
      <c r="F21" s="143"/>
      <c r="G21" s="143"/>
      <c r="H21" s="144"/>
    </row>
    <row r="22" spans="1:8" ht="12.75">
      <c r="A22" s="116"/>
      <c r="B22" s="100"/>
      <c r="C22" s="101"/>
      <c r="D22" s="101"/>
      <c r="E22" s="101"/>
      <c r="F22" s="101"/>
      <c r="G22" s="101"/>
      <c r="H22" s="102"/>
    </row>
    <row r="23" spans="1:8" ht="12.75">
      <c r="A23" s="116"/>
      <c r="B23" s="100"/>
      <c r="C23" s="101"/>
      <c r="D23" s="101"/>
      <c r="E23" s="101"/>
      <c r="F23" s="101"/>
      <c r="G23" s="101"/>
      <c r="H23" s="102"/>
    </row>
    <row r="24" spans="1:8" ht="12.75">
      <c r="A24" s="116"/>
      <c r="B24" s="100"/>
      <c r="C24" s="101"/>
      <c r="D24" s="101"/>
      <c r="E24" s="101"/>
      <c r="F24" s="101"/>
      <c r="G24" s="101"/>
      <c r="H24" s="102"/>
    </row>
    <row r="25" spans="1:8" ht="12.75">
      <c r="A25" s="116"/>
      <c r="B25" s="100"/>
      <c r="C25" s="101"/>
      <c r="D25" s="101"/>
      <c r="E25" s="101"/>
      <c r="F25" s="101"/>
      <c r="G25" s="101"/>
      <c r="H25" s="102"/>
    </row>
    <row r="26" spans="1:8" ht="12.75" customHeight="1">
      <c r="A26" s="116"/>
      <c r="B26" s="96" t="str">
        <f>IF(G2=2,"Ursache:","Reason:")</f>
        <v>Reason:</v>
      </c>
      <c r="C26" s="97"/>
      <c r="D26" s="97"/>
      <c r="E26" s="97"/>
      <c r="F26" s="97"/>
      <c r="G26" s="97"/>
      <c r="H26" s="98"/>
    </row>
    <row r="27" spans="1:8" ht="12.75" customHeight="1">
      <c r="A27" s="116"/>
      <c r="B27" s="133"/>
      <c r="C27" s="110"/>
      <c r="D27" s="110"/>
      <c r="E27" s="110"/>
      <c r="F27" s="110"/>
      <c r="G27" s="110"/>
      <c r="H27" s="111"/>
    </row>
    <row r="28" spans="1:8" ht="12.75" customHeight="1">
      <c r="A28" s="116"/>
      <c r="B28" s="133"/>
      <c r="C28" s="110"/>
      <c r="D28" s="110"/>
      <c r="E28" s="110"/>
      <c r="F28" s="110"/>
      <c r="G28" s="110"/>
      <c r="H28" s="111"/>
    </row>
    <row r="29" spans="1:8" ht="12.75" customHeight="1">
      <c r="A29" s="116"/>
      <c r="B29" s="133"/>
      <c r="C29" s="110"/>
      <c r="D29" s="110"/>
      <c r="E29" s="110"/>
      <c r="F29" s="110"/>
      <c r="G29" s="110"/>
      <c r="H29" s="111"/>
    </row>
    <row r="30" spans="1:8" ht="12.75">
      <c r="A30" s="116"/>
      <c r="B30" s="149"/>
      <c r="C30" s="150"/>
      <c r="D30" s="150"/>
      <c r="E30" s="150"/>
      <c r="F30" s="150"/>
      <c r="G30" s="150"/>
      <c r="H30" s="151"/>
    </row>
    <row r="31" spans="1:8" ht="12.75" customHeight="1">
      <c r="A31" s="116"/>
      <c r="B31" s="96" t="str">
        <f>IF(G2=2,"Sofortmaßnahme:","Containment Action:")</f>
        <v>Containment Action:</v>
      </c>
      <c r="C31" s="97"/>
      <c r="D31" s="97"/>
      <c r="E31" s="97"/>
      <c r="F31" s="97"/>
      <c r="G31" s="97"/>
      <c r="H31" s="98"/>
    </row>
    <row r="32" spans="1:8" ht="12.75" customHeight="1">
      <c r="A32" s="116"/>
      <c r="B32" s="133"/>
      <c r="C32" s="110"/>
      <c r="D32" s="110"/>
      <c r="E32" s="110"/>
      <c r="F32" s="110"/>
      <c r="G32" s="110"/>
      <c r="H32" s="111"/>
    </row>
    <row r="33" spans="1:8" ht="12.75" customHeight="1">
      <c r="A33" s="116"/>
      <c r="B33" s="133"/>
      <c r="C33" s="110"/>
      <c r="D33" s="110"/>
      <c r="E33" s="110"/>
      <c r="F33" s="110"/>
      <c r="G33" s="110"/>
      <c r="H33" s="111"/>
    </row>
    <row r="34" spans="1:8" ht="12.75" customHeight="1">
      <c r="A34" s="116"/>
      <c r="B34" s="133"/>
      <c r="C34" s="110"/>
      <c r="D34" s="110"/>
      <c r="E34" s="110"/>
      <c r="F34" s="110"/>
      <c r="G34" s="110"/>
      <c r="H34" s="111"/>
    </row>
    <row r="35" spans="1:8" ht="12.75">
      <c r="A35" s="116"/>
      <c r="B35" s="133"/>
      <c r="C35" s="110"/>
      <c r="D35" s="110"/>
      <c r="E35" s="110"/>
      <c r="F35" s="110"/>
      <c r="G35" s="110"/>
      <c r="H35" s="111"/>
    </row>
    <row r="36" spans="1:8" ht="12.75" customHeight="1">
      <c r="A36" s="116"/>
      <c r="B36" s="96" t="str">
        <f>IF(G2=2,"Termin:","Due date:")</f>
        <v>Due date:</v>
      </c>
      <c r="C36" s="97"/>
      <c r="D36" s="97"/>
      <c r="E36" s="97"/>
      <c r="F36" s="97"/>
      <c r="G36" s="97"/>
      <c r="H36" s="98"/>
    </row>
    <row r="37" spans="1:8" ht="12.75" customHeight="1">
      <c r="A37" s="116"/>
      <c r="B37" s="108"/>
      <c r="C37" s="109"/>
      <c r="D37" s="110"/>
      <c r="E37" s="110"/>
      <c r="F37" s="110"/>
      <c r="G37" s="110"/>
      <c r="H37" s="111"/>
    </row>
    <row r="38" spans="1:8" ht="12.75" customHeight="1">
      <c r="A38" s="116"/>
      <c r="B38" s="96" t="str">
        <f>IF(G2=2,"Verantwortlich:","Responsible Person:")</f>
        <v>Responsible Person:</v>
      </c>
      <c r="C38" s="97"/>
      <c r="D38" s="97"/>
      <c r="E38" s="97"/>
      <c r="F38" s="97"/>
      <c r="G38" s="97"/>
      <c r="H38" s="98"/>
    </row>
    <row r="39" spans="1:8" ht="12.75" customHeight="1">
      <c r="A39" s="116"/>
      <c r="B39" s="184"/>
      <c r="C39" s="185"/>
      <c r="D39" s="185"/>
      <c r="E39" s="185"/>
      <c r="F39" s="185"/>
      <c r="G39" s="185"/>
      <c r="H39" s="186"/>
    </row>
    <row r="40" spans="1:8" ht="12.75">
      <c r="A40" s="116"/>
      <c r="B40" s="96" t="str">
        <f>IF(G2=2,"Dauerhafte Abstellmaßnahme:","Permanent Corrective Action: ")</f>
        <v>Permanent Corrective Action: </v>
      </c>
      <c r="C40" s="97"/>
      <c r="D40" s="97"/>
      <c r="E40" s="97"/>
      <c r="F40" s="97"/>
      <c r="G40" s="97"/>
      <c r="H40" s="98"/>
    </row>
    <row r="41" spans="1:8" ht="12.75">
      <c r="A41" s="116"/>
      <c r="B41" s="133"/>
      <c r="C41" s="110"/>
      <c r="D41" s="110"/>
      <c r="E41" s="110"/>
      <c r="F41" s="110"/>
      <c r="G41" s="110"/>
      <c r="H41" s="111"/>
    </row>
    <row r="42" spans="1:8" ht="12.75">
      <c r="A42" s="116"/>
      <c r="B42" s="133"/>
      <c r="C42" s="110"/>
      <c r="D42" s="110"/>
      <c r="E42" s="110"/>
      <c r="F42" s="110"/>
      <c r="G42" s="110"/>
      <c r="H42" s="111"/>
    </row>
    <row r="43" spans="1:8" ht="12.75">
      <c r="A43" s="116"/>
      <c r="B43" s="133"/>
      <c r="C43" s="110"/>
      <c r="D43" s="110"/>
      <c r="E43" s="110"/>
      <c r="F43" s="110"/>
      <c r="G43" s="110"/>
      <c r="H43" s="111"/>
    </row>
    <row r="44" spans="1:8" ht="12.75">
      <c r="A44" s="116"/>
      <c r="B44" s="133"/>
      <c r="C44" s="110"/>
      <c r="D44" s="110"/>
      <c r="E44" s="110"/>
      <c r="F44" s="110"/>
      <c r="G44" s="110"/>
      <c r="H44" s="111"/>
    </row>
    <row r="45" spans="1:8" ht="12.75">
      <c r="A45" s="116"/>
      <c r="B45" s="96" t="str">
        <f>IF(G2=2,"Termin:","Due date: ")</f>
        <v>Due date: </v>
      </c>
      <c r="C45" s="97"/>
      <c r="D45" s="97"/>
      <c r="E45" s="97"/>
      <c r="F45" s="97"/>
      <c r="G45" s="97"/>
      <c r="H45" s="98"/>
    </row>
    <row r="46" spans="1:8" ht="12.75">
      <c r="A46" s="116"/>
      <c r="B46" s="108"/>
      <c r="C46" s="109"/>
      <c r="D46" s="110"/>
      <c r="E46" s="110"/>
      <c r="F46" s="110"/>
      <c r="G46" s="110"/>
      <c r="H46" s="111"/>
    </row>
    <row r="47" spans="1:8" ht="12.75">
      <c r="A47" s="116"/>
      <c r="B47" s="105" t="str">
        <f>IF(G2=2,"Verantwortlich:","Responsible Person: ")</f>
        <v>Responsible Person: </v>
      </c>
      <c r="C47" s="106"/>
      <c r="D47" s="106"/>
      <c r="E47" s="106"/>
      <c r="F47" s="106"/>
      <c r="G47" s="106"/>
      <c r="H47" s="107"/>
    </row>
    <row r="48" spans="1:8" ht="13.5" thickBot="1">
      <c r="A48" s="117"/>
      <c r="B48" s="112"/>
      <c r="C48" s="113"/>
      <c r="D48" s="114"/>
      <c r="E48" s="114"/>
      <c r="F48" s="114"/>
      <c r="G48" s="114"/>
      <c r="H48" s="115"/>
    </row>
    <row r="49" spans="1:8" ht="3.75" customHeight="1">
      <c r="A49" s="118" t="s">
        <v>42</v>
      </c>
      <c r="B49" s="17"/>
      <c r="C49" s="18"/>
      <c r="D49" s="18"/>
      <c r="E49" s="18"/>
      <c r="F49" s="18"/>
      <c r="G49" s="18"/>
      <c r="H49" s="19"/>
    </row>
    <row r="50" spans="1:8" ht="15.75" customHeight="1">
      <c r="A50" s="119"/>
      <c r="B50" s="20" t="str">
        <f>IF(G2=2,"Entscheidung Hobart","Hobart Decision")</f>
        <v>Hobart Decision</v>
      </c>
      <c r="C50" s="21"/>
      <c r="D50" s="22"/>
      <c r="E50" s="22"/>
      <c r="F50" s="22"/>
      <c r="G50" s="22"/>
      <c r="H50" s="23"/>
    </row>
    <row r="51" spans="1:8" ht="9" customHeight="1">
      <c r="A51" s="119"/>
      <c r="B51" s="24"/>
      <c r="C51" s="25"/>
      <c r="D51" s="22"/>
      <c r="E51" s="22"/>
      <c r="F51" s="22"/>
      <c r="G51" s="22"/>
      <c r="H51" s="23"/>
    </row>
    <row r="52" spans="1:8" ht="15.75">
      <c r="A52" s="119"/>
      <c r="B52" s="55" t="str">
        <f>IF(G2=2,"genehmigt","approved:")</f>
        <v>approved:</v>
      </c>
      <c r="C52" s="6"/>
      <c r="D52" s="22"/>
      <c r="E52" s="26" t="str">
        <f>IF(G2=2,"abgelehnt","rejected:")</f>
        <v>rejected:</v>
      </c>
      <c r="F52" s="6"/>
      <c r="G52" s="27"/>
      <c r="H52" s="23"/>
    </row>
    <row r="53" spans="1:8" ht="6" customHeight="1">
      <c r="A53" s="119"/>
      <c r="B53" s="28"/>
      <c r="C53" s="27"/>
      <c r="D53" s="22"/>
      <c r="E53" s="29"/>
      <c r="F53" s="27"/>
      <c r="G53" s="27"/>
      <c r="H53" s="23"/>
    </row>
    <row r="54" spans="1:8" ht="15" customHeight="1">
      <c r="A54" s="119"/>
      <c r="B54" s="181" t="str">
        <f>IF(G2=2,"Weitere Maßnahmen aufgrund von Fertigungsproblemen, Kundenreklamationen und dgl. behalten wir uns ausdrücklich vor.","We do explicitly reserve the right to take further steps due to production problems, customer complaints and similar.")</f>
        <v>We do explicitly reserve the right to take further steps due to production problems, customer complaints and similar.</v>
      </c>
      <c r="C54" s="182"/>
      <c r="D54" s="182"/>
      <c r="E54" s="182"/>
      <c r="F54" s="182"/>
      <c r="G54" s="182"/>
      <c r="H54" s="183"/>
    </row>
    <row r="55" spans="1:8" ht="6" customHeight="1">
      <c r="A55" s="119"/>
      <c r="B55" s="28"/>
      <c r="C55" s="27"/>
      <c r="D55" s="22"/>
      <c r="E55" s="29"/>
      <c r="F55" s="27"/>
      <c r="G55" s="27"/>
      <c r="H55" s="23"/>
    </row>
    <row r="56" spans="1:8" ht="15.75" customHeight="1">
      <c r="A56" s="119"/>
      <c r="B56" s="77" t="str">
        <f>IF(G2=2,"Freigabedauer oder Menge","Release Period or Quantity:")</f>
        <v>Release Period or Quantity:</v>
      </c>
      <c r="C56" s="134"/>
      <c r="D56" s="135"/>
      <c r="E56" s="51" t="str">
        <f>IF(G2=2,"Abteilung:","Departement:")</f>
        <v>Departement:</v>
      </c>
      <c r="F56" s="136"/>
      <c r="G56" s="136"/>
      <c r="H56" s="33"/>
    </row>
    <row r="57" spans="1:8" ht="6" customHeight="1">
      <c r="A57" s="119"/>
      <c r="B57" s="30"/>
      <c r="C57" s="31"/>
      <c r="D57" s="31"/>
      <c r="E57" s="31"/>
      <c r="F57" s="32"/>
      <c r="G57" s="32"/>
      <c r="H57" s="33"/>
    </row>
    <row r="58" spans="1:8" ht="15.75" customHeight="1">
      <c r="A58" s="119"/>
      <c r="B58" s="176" t="str">
        <f>IF(G2=2,"Nachbemusterung erforderlich","First Article Insp. necessary:")</f>
        <v>First Article Insp. necessary:</v>
      </c>
      <c r="C58" s="177"/>
      <c r="D58" s="78"/>
      <c r="E58" s="51" t="str">
        <f>IF(G2=2,"Verantwortlich:","Responsible:")</f>
        <v>Responsible:</v>
      </c>
      <c r="F58" s="132"/>
      <c r="G58" s="132"/>
      <c r="H58" s="23"/>
    </row>
    <row r="59" spans="1:8" ht="6" customHeight="1">
      <c r="A59" s="119"/>
      <c r="B59" s="24"/>
      <c r="C59" s="25"/>
      <c r="D59" s="22"/>
      <c r="E59" s="22"/>
      <c r="F59" s="22"/>
      <c r="G59" s="22"/>
      <c r="H59" s="23"/>
    </row>
    <row r="60" spans="1:8" ht="18.75" customHeight="1">
      <c r="A60" s="119"/>
      <c r="B60" s="76" t="str">
        <f>IF(G2=2,"Bemerkung:","Comment:")</f>
        <v>Comment:</v>
      </c>
      <c r="C60" s="124"/>
      <c r="D60" s="124"/>
      <c r="E60" s="51"/>
      <c r="F60" s="124"/>
      <c r="G60" s="124"/>
      <c r="H60" s="33"/>
    </row>
    <row r="61" spans="1:8" ht="6" customHeight="1">
      <c r="A61" s="119"/>
      <c r="B61" s="133"/>
      <c r="C61" s="110"/>
      <c r="D61" s="110"/>
      <c r="E61" s="22"/>
      <c r="F61" s="104"/>
      <c r="G61" s="104"/>
      <c r="H61" s="23"/>
    </row>
    <row r="62" spans="1:8" ht="12.75">
      <c r="A62" s="119"/>
      <c r="B62" s="133"/>
      <c r="C62" s="110"/>
      <c r="D62" s="110"/>
      <c r="E62" s="25"/>
      <c r="F62" s="103" t="str">
        <f>IF(G2=2,"Unterschrift","Signature")</f>
        <v>Signature</v>
      </c>
      <c r="G62" s="103"/>
      <c r="H62" s="23"/>
    </row>
    <row r="63" spans="1:8" ht="6" customHeight="1">
      <c r="A63" s="119"/>
      <c r="B63" s="133"/>
      <c r="C63" s="110"/>
      <c r="D63" s="110"/>
      <c r="E63" s="34"/>
      <c r="F63" s="99"/>
      <c r="G63" s="99"/>
      <c r="H63" s="23"/>
    </row>
    <row r="64" spans="1:8" ht="12.75">
      <c r="A64" s="119"/>
      <c r="B64" s="133"/>
      <c r="C64" s="110"/>
      <c r="D64" s="110"/>
      <c r="E64" s="35"/>
      <c r="F64" s="128"/>
      <c r="G64" s="128"/>
      <c r="H64" s="23"/>
    </row>
    <row r="65" spans="1:8" ht="12.75">
      <c r="A65" s="119"/>
      <c r="B65" s="133"/>
      <c r="C65" s="110"/>
      <c r="D65" s="110"/>
      <c r="E65" s="35"/>
      <c r="F65" s="128" t="str">
        <f>IF(G2=2,"Datum","Date")</f>
        <v>Date</v>
      </c>
      <c r="G65" s="128"/>
      <c r="H65" s="23"/>
    </row>
    <row r="66" spans="1:8" ht="12" customHeight="1">
      <c r="A66" s="119"/>
      <c r="B66" s="121" t="str">
        <f>IF(G2=2,"Bei EDV Erstellung ohne Unterschrift gültig","Valid without a signature when generated by EDP system.")</f>
        <v>Valid without a signature when generated by EDP system.</v>
      </c>
      <c r="C66" s="122"/>
      <c r="D66" s="122"/>
      <c r="E66" s="122"/>
      <c r="F66" s="122"/>
      <c r="G66" s="122"/>
      <c r="H66" s="123"/>
    </row>
    <row r="67" spans="1:8" ht="21.75" customHeight="1" thickBot="1">
      <c r="A67" s="120"/>
      <c r="B67" s="93" t="str">
        <f>IF(G2=2,"Kennzeichung am Gebinde mit diesem Formular","This form has to be attached to the goods.")</f>
        <v>This form has to be attached to the goods.</v>
      </c>
      <c r="C67" s="94"/>
      <c r="D67" s="94"/>
      <c r="E67" s="94"/>
      <c r="F67" s="94"/>
      <c r="G67" s="94"/>
      <c r="H67" s="95"/>
    </row>
    <row r="68" spans="1:8" ht="12.75">
      <c r="A68" s="15"/>
      <c r="B68" s="36" t="str">
        <f>IF(G2=2,"Hobart Verteiler: Freigabeteam","Hobart Distribution: Release Team")</f>
        <v>Hobart Distribution: Release Team</v>
      </c>
      <c r="C68" s="36"/>
      <c r="D68" s="15"/>
      <c r="E68" s="178"/>
      <c r="F68" s="179"/>
      <c r="G68" s="179"/>
      <c r="H68" s="15"/>
    </row>
    <row r="69" spans="1:8" ht="12.75">
      <c r="A69" s="15"/>
      <c r="B69" s="15"/>
      <c r="C69" s="15"/>
      <c r="D69" s="15"/>
      <c r="E69" s="180"/>
      <c r="F69" s="180"/>
      <c r="G69" s="180"/>
      <c r="H69" s="15"/>
    </row>
  </sheetData>
  <sheetProtection/>
  <mergeCells count="56">
    <mergeCell ref="B58:C58"/>
    <mergeCell ref="B61:D64"/>
    <mergeCell ref="B65:D65"/>
    <mergeCell ref="E68:G69"/>
    <mergeCell ref="B45:H45"/>
    <mergeCell ref="B37:H37"/>
    <mergeCell ref="B38:H38"/>
    <mergeCell ref="B54:H54"/>
    <mergeCell ref="B40:H40"/>
    <mergeCell ref="B39:H39"/>
    <mergeCell ref="B6:H6"/>
    <mergeCell ref="B2:D4"/>
    <mergeCell ref="B10:D10"/>
    <mergeCell ref="E10:H10"/>
    <mergeCell ref="B13:D13"/>
    <mergeCell ref="B8:C8"/>
    <mergeCell ref="B11:D11"/>
    <mergeCell ref="F8:H8"/>
    <mergeCell ref="F9:H9"/>
    <mergeCell ref="E11:H13"/>
    <mergeCell ref="B9:C9"/>
    <mergeCell ref="B12:D12"/>
    <mergeCell ref="B27:H30"/>
    <mergeCell ref="B16:C16"/>
    <mergeCell ref="B17:C20"/>
    <mergeCell ref="D16:H16"/>
    <mergeCell ref="D17:H20"/>
    <mergeCell ref="B26:H26"/>
    <mergeCell ref="B41:H44"/>
    <mergeCell ref="C56:D56"/>
    <mergeCell ref="F56:G56"/>
    <mergeCell ref="B32:H35"/>
    <mergeCell ref="B14:D14"/>
    <mergeCell ref="E15:H15"/>
    <mergeCell ref="B21:H21"/>
    <mergeCell ref="E14:H14"/>
    <mergeCell ref="A6:A48"/>
    <mergeCell ref="A49:A67"/>
    <mergeCell ref="B66:H66"/>
    <mergeCell ref="F60:G60"/>
    <mergeCell ref="C60:D60"/>
    <mergeCell ref="B7:H7"/>
    <mergeCell ref="F64:G64"/>
    <mergeCell ref="B15:D15"/>
    <mergeCell ref="F58:G58"/>
    <mergeCell ref="F65:G65"/>
    <mergeCell ref="B67:H67"/>
    <mergeCell ref="B31:H31"/>
    <mergeCell ref="B36:H36"/>
    <mergeCell ref="F63:G63"/>
    <mergeCell ref="B22:H25"/>
    <mergeCell ref="F62:G62"/>
    <mergeCell ref="F61:G61"/>
    <mergeCell ref="B47:H47"/>
    <mergeCell ref="B46:H46"/>
    <mergeCell ref="B48:H48"/>
  </mergeCells>
  <conditionalFormatting sqref="B52">
    <cfRule type="expression" priority="3" dxfId="6" stopIfTrue="1">
      <formula>NOT($C$52="")</formula>
    </cfRule>
  </conditionalFormatting>
  <conditionalFormatting sqref="E52">
    <cfRule type="expression" priority="4" dxfId="7" stopIfTrue="1">
      <formula>NOT($F$52="")</formula>
    </cfRule>
  </conditionalFormatting>
  <conditionalFormatting sqref="F56">
    <cfRule type="expression" priority="5" dxfId="8" stopIfTrue="1">
      <formula>NOT($C$52="")</formula>
    </cfRule>
  </conditionalFormatting>
  <printOptions horizontalCentered="1"/>
  <pageMargins left="0.5905511811023623" right="0.1968503937007874" top="0.5905511811023623" bottom="0.5905511811023623" header="0.31496062992125984" footer="0"/>
  <pageSetup fitToHeight="1" fitToWidth="1" horizontalDpi="600" verticalDpi="600" orientation="portrait" paperSize="9" scale="85" r:id="rId3"/>
  <headerFooter alignWithMargins="0">
    <oddFooter>&amp;L&amp;6Dokumentenpfad H:\X-Sonstiges\EQA Formulare\Abweicherlaubnis.xls&amp;C&amp;6Revision: 02 vom 18.10.2021&amp;R&amp;6Erstellt: EQA / M. Grabbe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AA77"/>
  <sheetViews>
    <sheetView showGridLines="0" view="pageBreakPreview" zoomScale="130" zoomScaleSheetLayoutView="130" workbookViewId="0" topLeftCell="A1">
      <selection activeCell="M4" sqref="M4"/>
    </sheetView>
  </sheetViews>
  <sheetFormatPr defaultColWidth="11.421875" defaultRowHeight="12.75"/>
  <cols>
    <col min="1" max="1" width="2.140625" style="0" customWidth="1"/>
    <col min="2" max="2" width="17.8515625" style="0" customWidth="1"/>
    <col min="3" max="3" width="3.00390625" style="0" customWidth="1"/>
    <col min="6" max="6" width="7.140625" style="0" customWidth="1"/>
    <col min="7" max="7" width="10.28125" style="0" customWidth="1"/>
    <col min="9" max="9" width="0.85546875" style="1" customWidth="1"/>
    <col min="10" max="10" width="3.00390625" style="0" customWidth="1"/>
    <col min="11" max="11" width="22.8515625" style="0" customWidth="1"/>
    <col min="12" max="12" width="15.00390625" style="0" customWidth="1"/>
    <col min="13" max="13" width="46.00390625" style="0" customWidth="1"/>
    <col min="18" max="18" width="2.421875" style="0" customWidth="1"/>
    <col min="20" max="20" width="2.421875" style="0" customWidth="1"/>
    <col min="22" max="22" width="2.421875" style="0" customWidth="1"/>
    <col min="24" max="24" width="2.421875" style="0" customWidth="1"/>
    <col min="26" max="26" width="2.28125" style="0" customWidth="1"/>
  </cols>
  <sheetData>
    <row r="1" spans="1:12" ht="12.75">
      <c r="A1" s="90"/>
      <c r="B1" s="91"/>
      <c r="C1" s="91"/>
      <c r="D1" s="91"/>
      <c r="E1" s="91"/>
      <c r="F1" s="91"/>
      <c r="G1" s="91"/>
      <c r="H1" s="91"/>
      <c r="I1" s="91"/>
      <c r="J1" s="91"/>
      <c r="K1" s="91"/>
      <c r="L1" s="92"/>
    </row>
    <row r="2" spans="1:12" ht="17.25" customHeight="1">
      <c r="A2" s="88"/>
      <c r="B2" s="195"/>
      <c r="C2" s="195"/>
      <c r="D2" s="195"/>
      <c r="E2" s="195"/>
      <c r="F2" s="195"/>
      <c r="G2" s="195"/>
      <c r="H2" s="83"/>
      <c r="I2" s="22"/>
      <c r="J2" s="22"/>
      <c r="K2" s="22"/>
      <c r="L2" s="23"/>
    </row>
    <row r="3" spans="1:12" ht="17.25" customHeight="1">
      <c r="A3" s="88"/>
      <c r="B3" s="195"/>
      <c r="C3" s="195"/>
      <c r="D3" s="195"/>
      <c r="E3" s="195"/>
      <c r="F3" s="195"/>
      <c r="G3" s="195"/>
      <c r="H3" s="83"/>
      <c r="I3" s="22"/>
      <c r="J3" s="22"/>
      <c r="K3" s="22"/>
      <c r="L3" s="23"/>
    </row>
    <row r="4" spans="1:12" ht="17.25" customHeight="1">
      <c r="A4" s="88"/>
      <c r="B4" s="195"/>
      <c r="C4" s="195"/>
      <c r="D4" s="195"/>
      <c r="E4" s="195"/>
      <c r="F4" s="195"/>
      <c r="G4" s="195"/>
      <c r="H4" s="83"/>
      <c r="I4" s="22"/>
      <c r="J4" s="22"/>
      <c r="K4" s="22"/>
      <c r="L4" s="23"/>
    </row>
    <row r="5" spans="1:12" ht="17.25" customHeight="1">
      <c r="A5" s="88"/>
      <c r="B5" s="84"/>
      <c r="C5" s="84"/>
      <c r="D5" s="84"/>
      <c r="E5" s="84"/>
      <c r="F5" s="84"/>
      <c r="G5" s="84"/>
      <c r="H5" s="83"/>
      <c r="I5" s="22"/>
      <c r="J5" s="22"/>
      <c r="K5" s="22"/>
      <c r="L5" s="23"/>
    </row>
    <row r="6" spans="1:12" ht="25.5" customHeight="1">
      <c r="A6" s="88"/>
      <c r="B6" s="22"/>
      <c r="C6" s="22"/>
      <c r="D6" s="22"/>
      <c r="E6" s="22"/>
      <c r="F6" s="22"/>
      <c r="G6" s="22"/>
      <c r="H6" s="22"/>
      <c r="I6" s="22"/>
      <c r="J6" s="22"/>
      <c r="K6" s="22"/>
      <c r="L6" s="23"/>
    </row>
    <row r="7" spans="1:12" ht="12.75">
      <c r="A7" s="88"/>
      <c r="B7" s="42" t="str">
        <f>'Deviation Request'!B6</f>
        <v>Supplier:</v>
      </c>
      <c r="C7" s="47"/>
      <c r="D7" s="199">
        <f>IF('Deviation Request'!E7="","",'Deviation Request'!E7)</f>
      </c>
      <c r="E7" s="199"/>
      <c r="F7" s="199"/>
      <c r="G7" s="199"/>
      <c r="H7" s="199"/>
      <c r="I7" s="199"/>
      <c r="J7" s="199"/>
      <c r="K7" s="199"/>
      <c r="L7" s="23"/>
    </row>
    <row r="8" spans="1:12" ht="12.75">
      <c r="A8" s="88"/>
      <c r="B8" s="22"/>
      <c r="C8" s="22"/>
      <c r="D8" s="22"/>
      <c r="E8" s="22"/>
      <c r="F8" s="22"/>
      <c r="G8" s="22"/>
      <c r="H8" s="22"/>
      <c r="I8" s="22"/>
      <c r="J8" s="22"/>
      <c r="K8" s="22"/>
      <c r="L8" s="23"/>
    </row>
    <row r="9" spans="1:12" ht="12.75">
      <c r="A9" s="88"/>
      <c r="B9" s="47" t="str">
        <f>'Deviation Request'!B12</f>
        <v>Part N°.:</v>
      </c>
      <c r="C9" s="47"/>
      <c r="D9" s="104">
        <f>IF('Deviation Request'!B13="","",'Deviation Request'!B13)</f>
      </c>
      <c r="E9" s="104"/>
      <c r="F9" s="104"/>
      <c r="G9" s="104"/>
      <c r="H9" s="104"/>
      <c r="I9" s="104"/>
      <c r="J9" s="104"/>
      <c r="K9" s="104"/>
      <c r="L9" s="23"/>
    </row>
    <row r="10" spans="1:12" ht="12.75">
      <c r="A10" s="88"/>
      <c r="B10" s="1"/>
      <c r="C10" s="1"/>
      <c r="D10" s="1"/>
      <c r="E10" s="1"/>
      <c r="F10" s="1"/>
      <c r="G10" s="1"/>
      <c r="H10" s="1"/>
      <c r="J10" s="1"/>
      <c r="K10" s="1"/>
      <c r="L10" s="82"/>
    </row>
    <row r="11" spans="1:12" ht="12.75">
      <c r="A11" s="88"/>
      <c r="B11" s="47" t="str">
        <f>'Deviation Request'!D16</f>
        <v>Deviation description: </v>
      </c>
      <c r="C11" s="47"/>
      <c r="D11" s="104">
        <f>IF('Deviation Request'!E17="","",'Deviation Request'!E17)</f>
      </c>
      <c r="E11" s="104"/>
      <c r="F11" s="104"/>
      <c r="G11" s="104"/>
      <c r="H11" s="104"/>
      <c r="I11" s="104"/>
      <c r="J11" s="104"/>
      <c r="K11" s="104"/>
      <c r="L11" s="23"/>
    </row>
    <row r="12" spans="1:12" ht="12.75">
      <c r="A12" s="88"/>
      <c r="B12" s="1"/>
      <c r="C12" s="1"/>
      <c r="D12" s="1"/>
      <c r="E12" s="1"/>
      <c r="F12" s="1"/>
      <c r="G12" s="1"/>
      <c r="H12" s="1"/>
      <c r="J12" s="1"/>
      <c r="K12" s="1"/>
      <c r="L12" s="23"/>
    </row>
    <row r="13" spans="1:12" ht="12.75">
      <c r="A13" s="88"/>
      <c r="B13" s="47" t="str">
        <f>'Deviation Request'!Text6</f>
        <v>Date:</v>
      </c>
      <c r="C13" s="1"/>
      <c r="D13" s="79">
        <f>IF('Deviation Request'!F9="","",'Deviation Request'!F9)</f>
      </c>
      <c r="E13" s="80"/>
      <c r="F13" s="80"/>
      <c r="G13" s="80"/>
      <c r="H13" s="80"/>
      <c r="I13" s="80"/>
      <c r="J13" s="1"/>
      <c r="K13" s="1"/>
      <c r="L13" s="23"/>
    </row>
    <row r="14" spans="1:12" ht="12.75">
      <c r="A14" s="88"/>
      <c r="B14" s="22"/>
      <c r="C14" s="22"/>
      <c r="D14" s="22"/>
      <c r="E14" s="22"/>
      <c r="F14" s="1"/>
      <c r="G14" s="1"/>
      <c r="H14" s="1"/>
      <c r="J14" s="1"/>
      <c r="K14" s="1"/>
      <c r="L14" s="23"/>
    </row>
    <row r="15" spans="1:12" ht="15.75">
      <c r="A15" s="88"/>
      <c r="B15" s="21" t="s">
        <v>43</v>
      </c>
      <c r="C15" s="37"/>
      <c r="D15" s="22"/>
      <c r="E15" s="22"/>
      <c r="F15" s="22"/>
      <c r="G15" s="22"/>
      <c r="H15" s="22"/>
      <c r="I15" s="22"/>
      <c r="J15" s="22"/>
      <c r="K15" s="22"/>
      <c r="L15" s="23"/>
    </row>
    <row r="16" spans="1:12" ht="12.75">
      <c r="A16" s="88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3"/>
    </row>
    <row r="17" spans="1:12" ht="13.5" thickBot="1">
      <c r="A17" s="88"/>
      <c r="B17" s="60" t="str">
        <f>IF('Deviation Request'!$G$2=2,"1. EQA","1. Quality Dept.")</f>
        <v>1. Quality Dept.</v>
      </c>
      <c r="C17" s="42"/>
      <c r="D17" s="188"/>
      <c r="E17" s="189"/>
      <c r="F17" s="39"/>
      <c r="G17" s="190"/>
      <c r="H17" s="191"/>
      <c r="I17" s="61"/>
      <c r="J17" s="13"/>
      <c r="K17" s="81" t="str">
        <f>IF('Deviation Request'!$G$2=2,"erteilt","approved")</f>
        <v>approved</v>
      </c>
      <c r="L17" s="85"/>
    </row>
    <row r="18" spans="1:27" ht="13.5" thickBot="1">
      <c r="A18" s="88"/>
      <c r="B18" s="197" t="str">
        <f>IF('Deviation Request'!$G$2=2,"sollte es sich um ein zulassungsrelevantes Teil handeln: Produktzertifizierung kontaktieren","in case of an approval related part consultation of representative for Product-Certification necessary")</f>
        <v>in case of an approval related part consultation of representative for Product-Certification necessary</v>
      </c>
      <c r="C18" s="42"/>
      <c r="D18" s="192" t="s">
        <v>36</v>
      </c>
      <c r="E18" s="192"/>
      <c r="F18" s="39"/>
      <c r="G18" s="192" t="str">
        <f>IF('Deviation Request'!$G$2=2,"Datum","Date")</f>
        <v>Date</v>
      </c>
      <c r="H18" s="192"/>
      <c r="I18" s="43"/>
      <c r="J18" s="12"/>
      <c r="K18" s="81" t="str">
        <f>IF('Deviation Request'!$G$2=2,"nicht erteilt *","not approved*")</f>
        <v>not approved*</v>
      </c>
      <c r="L18" s="85"/>
      <c r="Q18" s="7"/>
      <c r="R18" s="8"/>
      <c r="S18" s="8"/>
      <c r="T18" s="8"/>
      <c r="U18" s="8"/>
      <c r="V18" s="8"/>
      <c r="W18" s="8"/>
      <c r="X18" s="8"/>
      <c r="Y18" s="9"/>
      <c r="Z18" s="1"/>
      <c r="AA18" s="58" t="s">
        <v>41</v>
      </c>
    </row>
    <row r="19" spans="1:26" ht="21" customHeight="1">
      <c r="A19" s="88"/>
      <c r="B19" s="197"/>
      <c r="C19" s="42"/>
      <c r="D19" s="43"/>
      <c r="E19" s="43"/>
      <c r="F19" s="39"/>
      <c r="G19" s="39"/>
      <c r="H19" s="39"/>
      <c r="I19" s="39"/>
      <c r="J19" s="40"/>
      <c r="K19" s="44"/>
      <c r="L19" s="85"/>
      <c r="W19" s="10"/>
      <c r="Y19" s="10"/>
      <c r="Z19" s="10">
        <v>1</v>
      </c>
    </row>
    <row r="20" spans="1:27" ht="12.75">
      <c r="A20" s="88"/>
      <c r="B20" s="38"/>
      <c r="C20" s="39"/>
      <c r="D20" s="39"/>
      <c r="E20" s="39"/>
      <c r="F20" s="39"/>
      <c r="G20" s="39"/>
      <c r="H20" s="39"/>
      <c r="I20" s="39"/>
      <c r="J20" s="40"/>
      <c r="K20" s="41"/>
      <c r="L20" s="85"/>
      <c r="S20" s="10"/>
      <c r="W20" s="10"/>
      <c r="Y20" s="10"/>
      <c r="Z20" s="10">
        <v>2</v>
      </c>
      <c r="AA20" s="56" t="s">
        <v>37</v>
      </c>
    </row>
    <row r="21" spans="1:27" ht="12.75">
      <c r="A21" s="88"/>
      <c r="B21" s="42" t="str">
        <f>IF('Deviation Request'!$G$2=2,"2. DDW / DFC","2. Design Dept.")</f>
        <v>2. Design Dept.</v>
      </c>
      <c r="C21" s="42"/>
      <c r="D21" s="188"/>
      <c r="E21" s="189"/>
      <c r="F21" s="39"/>
      <c r="G21" s="190"/>
      <c r="H21" s="191"/>
      <c r="I21" s="39"/>
      <c r="J21" s="13"/>
      <c r="K21" s="81" t="str">
        <f>IF('Deviation Request'!$G$2=2,"erteilt","approved")</f>
        <v>approved</v>
      </c>
      <c r="L21" s="85"/>
      <c r="S21" s="10"/>
      <c r="W21" s="10"/>
      <c r="Z21">
        <v>3</v>
      </c>
      <c r="AA21" s="56" t="s">
        <v>38</v>
      </c>
    </row>
    <row r="22" spans="1:27" ht="12.75" customHeight="1">
      <c r="A22" s="88"/>
      <c r="B22" s="197" t="str">
        <f>IF('Deviation Request'!$G$2=2,"sollte es sich um ein zulassungsrelevantes Teil handeln: Produktzertifizierung kontaktieren","in case of an approval related part consultation of Representative for Product-Certification necessary")</f>
        <v>in case of an approval related part consultation of Representative for Product-Certification necessary</v>
      </c>
      <c r="C22" s="42"/>
      <c r="D22" s="192" t="s">
        <v>36</v>
      </c>
      <c r="E22" s="192"/>
      <c r="F22" s="39"/>
      <c r="G22" s="192" t="str">
        <f>IF('Deviation Request'!$G$2=2,"Datum","Date")</f>
        <v>Date</v>
      </c>
      <c r="H22" s="192"/>
      <c r="I22" s="43"/>
      <c r="J22" s="12"/>
      <c r="K22" s="81" t="str">
        <f>IF('Deviation Request'!$G$2=2,"nicht erteilt *","not approved*")</f>
        <v>not approved*</v>
      </c>
      <c r="L22" s="85"/>
      <c r="S22" s="10"/>
      <c r="W22" s="10"/>
      <c r="Y22" s="10"/>
      <c r="Z22" s="10">
        <v>4</v>
      </c>
      <c r="AA22" s="56" t="s">
        <v>39</v>
      </c>
    </row>
    <row r="23" spans="1:27" ht="23.25" customHeight="1">
      <c r="A23" s="88"/>
      <c r="B23" s="197"/>
      <c r="C23" s="42"/>
      <c r="D23" s="43"/>
      <c r="E23" s="43"/>
      <c r="F23" s="39"/>
      <c r="G23" s="39"/>
      <c r="H23" s="39"/>
      <c r="I23" s="39"/>
      <c r="J23" s="40"/>
      <c r="K23" s="44"/>
      <c r="L23" s="85"/>
      <c r="S23" s="10"/>
      <c r="W23" s="10"/>
      <c r="Z23" s="59">
        <v>5</v>
      </c>
      <c r="AA23" s="57" t="s">
        <v>40</v>
      </c>
    </row>
    <row r="24" spans="1:23" ht="12.75">
      <c r="A24" s="88"/>
      <c r="B24" s="38"/>
      <c r="C24" s="39"/>
      <c r="D24" s="39"/>
      <c r="E24" s="39"/>
      <c r="F24" s="39"/>
      <c r="G24" s="39"/>
      <c r="H24" s="39"/>
      <c r="I24" s="39"/>
      <c r="J24" s="40"/>
      <c r="K24" s="41"/>
      <c r="L24" s="85"/>
      <c r="S24" s="10"/>
      <c r="W24" s="10"/>
    </row>
    <row r="25" spans="1:26" ht="12.75">
      <c r="A25" s="88"/>
      <c r="B25" s="62" t="str">
        <f>IF('Deviation Request'!$G$2=2,"3. Produktzertifizierung","3. Product-Certification")</f>
        <v>3. Product-Certification</v>
      </c>
      <c r="C25" s="42"/>
      <c r="D25" s="188"/>
      <c r="E25" s="189"/>
      <c r="F25" s="39"/>
      <c r="G25" s="190"/>
      <c r="H25" s="191"/>
      <c r="I25" s="39"/>
      <c r="J25" s="13"/>
      <c r="K25" s="81" t="str">
        <f>IF('Deviation Request'!$G$2=2,"erteilt","approved")</f>
        <v>approved</v>
      </c>
      <c r="L25" s="85"/>
      <c r="S25" s="10"/>
      <c r="Y25" s="10"/>
      <c r="Z25" s="10"/>
    </row>
    <row r="26" spans="1:26" ht="12.75">
      <c r="A26" s="88"/>
      <c r="B26" s="42"/>
      <c r="C26" s="42"/>
      <c r="D26" s="192" t="s">
        <v>36</v>
      </c>
      <c r="E26" s="192"/>
      <c r="F26" s="39"/>
      <c r="G26" s="192" t="str">
        <f>IF('Deviation Request'!$G$2=2,"Datum","Date")</f>
        <v>Date</v>
      </c>
      <c r="H26" s="192"/>
      <c r="I26" s="43"/>
      <c r="J26" s="12"/>
      <c r="K26" s="81" t="str">
        <f>IF('Deviation Request'!$G$2=2,"nicht erteilt *","not approved*")</f>
        <v>not approved*</v>
      </c>
      <c r="L26" s="85"/>
      <c r="S26" s="10"/>
      <c r="Y26" s="10"/>
      <c r="Z26" s="10"/>
    </row>
    <row r="27" spans="1:26" ht="12.75">
      <c r="A27" s="88"/>
      <c r="B27" s="42"/>
      <c r="C27" s="42"/>
      <c r="D27" s="43"/>
      <c r="E27" s="43"/>
      <c r="F27" s="39"/>
      <c r="G27" s="39"/>
      <c r="H27" s="39"/>
      <c r="I27" s="39"/>
      <c r="J27" s="40"/>
      <c r="K27" s="44"/>
      <c r="L27" s="85"/>
      <c r="S27" s="10"/>
      <c r="Y27" s="10"/>
      <c r="Z27" s="10"/>
    </row>
    <row r="28" spans="1:23" ht="12.75">
      <c r="A28" s="88"/>
      <c r="B28" s="38"/>
      <c r="C28" s="39"/>
      <c r="D28" s="39"/>
      <c r="E28" s="39"/>
      <c r="F28" s="39"/>
      <c r="G28" s="39"/>
      <c r="H28" s="39"/>
      <c r="I28" s="39"/>
      <c r="J28" s="40"/>
      <c r="K28" s="41"/>
      <c r="L28" s="85"/>
      <c r="S28" s="10"/>
      <c r="W28" s="10"/>
    </row>
    <row r="29" spans="1:26" ht="12.75">
      <c r="A29" s="88"/>
      <c r="B29" s="42" t="str">
        <f>IF('Deviation Request'!$G$2=2,"4. Einkauf","4. Purchase Dept.")</f>
        <v>4. Purchase Dept.</v>
      </c>
      <c r="C29" s="42"/>
      <c r="D29" s="188"/>
      <c r="E29" s="189"/>
      <c r="F29" s="39"/>
      <c r="G29" s="190"/>
      <c r="H29" s="191"/>
      <c r="I29" s="39"/>
      <c r="J29" s="13"/>
      <c r="K29" s="81" t="str">
        <f>IF('Deviation Request'!$G$2=2,"erteilt","approved")</f>
        <v>approved</v>
      </c>
      <c r="L29" s="85"/>
      <c r="S29" s="10"/>
      <c r="Y29" s="10"/>
      <c r="Z29" s="10"/>
    </row>
    <row r="30" spans="1:26" ht="12.75">
      <c r="A30" s="88"/>
      <c r="B30" s="42"/>
      <c r="C30" s="42"/>
      <c r="D30" s="192" t="s">
        <v>36</v>
      </c>
      <c r="E30" s="192"/>
      <c r="F30" s="39"/>
      <c r="G30" s="192" t="str">
        <f>IF('Deviation Request'!$G$2=2,"Datum","Date")</f>
        <v>Date</v>
      </c>
      <c r="H30" s="192"/>
      <c r="I30" s="43"/>
      <c r="J30" s="12"/>
      <c r="K30" s="81" t="str">
        <f>IF('Deviation Request'!$G$2=2,"nicht erteilt *","not approved*")</f>
        <v>not approved*</v>
      </c>
      <c r="L30" s="85"/>
      <c r="S30" s="10"/>
      <c r="Y30" s="10"/>
      <c r="Z30" s="10"/>
    </row>
    <row r="31" spans="1:26" ht="12.75">
      <c r="A31" s="88"/>
      <c r="B31" s="42"/>
      <c r="C31" s="42"/>
      <c r="D31" s="43"/>
      <c r="E31" s="43"/>
      <c r="F31" s="39"/>
      <c r="G31" s="39"/>
      <c r="H31" s="39"/>
      <c r="I31" s="39"/>
      <c r="J31" s="40"/>
      <c r="K31" s="44"/>
      <c r="L31" s="85"/>
      <c r="S31" s="10"/>
      <c r="Y31" s="10"/>
      <c r="Z31" s="10"/>
    </row>
    <row r="32" spans="1:26" ht="12.75">
      <c r="A32" s="88"/>
      <c r="B32" s="25"/>
      <c r="C32" s="22"/>
      <c r="D32" s="22"/>
      <c r="E32" s="22"/>
      <c r="F32" s="22"/>
      <c r="G32" s="22"/>
      <c r="H32" s="22"/>
      <c r="I32" s="22"/>
      <c r="J32" s="45"/>
      <c r="K32" s="46"/>
      <c r="L32" s="23"/>
      <c r="S32" s="10"/>
      <c r="Y32" s="10"/>
      <c r="Z32" s="10"/>
    </row>
    <row r="33" spans="1:26" ht="12.75">
      <c r="A33" s="88"/>
      <c r="B33" s="42" t="str">
        <f>IF('Deviation Request'!$G$2=2,"5. Produktion","5. Production")</f>
        <v>5. Production</v>
      </c>
      <c r="C33" s="47"/>
      <c r="D33" s="213"/>
      <c r="E33" s="198"/>
      <c r="F33" s="22"/>
      <c r="G33" s="193"/>
      <c r="H33" s="194"/>
      <c r="I33" s="22"/>
      <c r="J33" s="14"/>
      <c r="K33" s="81" t="str">
        <f>IF('Deviation Request'!$G$2=2,"erteilt","approved")</f>
        <v>approved</v>
      </c>
      <c r="L33" s="85"/>
      <c r="S33" s="10"/>
      <c r="Y33" s="10"/>
      <c r="Z33" s="10"/>
    </row>
    <row r="34" spans="1:19" ht="12.75">
      <c r="A34" s="88"/>
      <c r="B34" s="47"/>
      <c r="C34" s="47"/>
      <c r="D34" s="192" t="s">
        <v>36</v>
      </c>
      <c r="E34" s="192"/>
      <c r="F34" s="22"/>
      <c r="G34" s="192" t="str">
        <f>IF('Deviation Request'!$G$2=2,"Datum","Date")</f>
        <v>Date</v>
      </c>
      <c r="H34" s="192"/>
      <c r="I34" s="48"/>
      <c r="J34" s="11"/>
      <c r="K34" s="81" t="str">
        <f>IF('Deviation Request'!$G$2=2,"nicht erteilt *","not approved*")</f>
        <v>not approved*</v>
      </c>
      <c r="L34" s="85"/>
      <c r="S34" s="10"/>
    </row>
    <row r="35" spans="1:26" ht="12.75">
      <c r="A35" s="88"/>
      <c r="B35" s="47"/>
      <c r="C35" s="47"/>
      <c r="D35" s="48"/>
      <c r="E35" s="48"/>
      <c r="F35" s="22"/>
      <c r="G35" s="22"/>
      <c r="H35" s="22"/>
      <c r="I35" s="22"/>
      <c r="J35" s="45"/>
      <c r="K35" s="49"/>
      <c r="L35" s="23"/>
      <c r="S35" s="10"/>
      <c r="Y35" s="10"/>
      <c r="Z35" s="10"/>
    </row>
    <row r="36" spans="1:12" ht="12.75">
      <c r="A36" s="88"/>
      <c r="B36" s="25"/>
      <c r="C36" s="22"/>
      <c r="D36" s="22"/>
      <c r="E36" s="22"/>
      <c r="F36" s="22"/>
      <c r="G36" s="22"/>
      <c r="H36" s="22"/>
      <c r="I36" s="22"/>
      <c r="J36" s="45"/>
      <c r="K36" s="46"/>
      <c r="L36" s="23"/>
    </row>
    <row r="37" spans="1:12" ht="12.75">
      <c r="A37" s="88"/>
      <c r="B37" s="65" t="str">
        <f>IF('Deviation Request'!$G$2=2,"6. Logistik","6. Logistic")</f>
        <v>6. Logistic</v>
      </c>
      <c r="C37" s="22"/>
      <c r="D37" s="198"/>
      <c r="E37" s="198"/>
      <c r="F37" s="22"/>
      <c r="G37" s="194"/>
      <c r="H37" s="194"/>
      <c r="I37" s="22"/>
      <c r="J37" s="14"/>
      <c r="K37" s="81" t="str">
        <f>IF('Deviation Request'!$G$2=2,"erteilt","approved")</f>
        <v>approved</v>
      </c>
      <c r="L37" s="85"/>
    </row>
    <row r="38" spans="1:12" ht="12.75">
      <c r="A38" s="88"/>
      <c r="B38" s="22"/>
      <c r="C38" s="22"/>
      <c r="D38" s="192" t="s">
        <v>36</v>
      </c>
      <c r="E38" s="192"/>
      <c r="F38" s="22"/>
      <c r="G38" s="192" t="str">
        <f>IF('Deviation Request'!$G$2=2,"Datum","Date")</f>
        <v>Date</v>
      </c>
      <c r="H38" s="192"/>
      <c r="I38" s="48"/>
      <c r="J38" s="11"/>
      <c r="K38" s="81" t="str">
        <f>IF('Deviation Request'!$G$2=2,"nicht erteilt *","not approved*")</f>
        <v>not approved*</v>
      </c>
      <c r="L38" s="85"/>
    </row>
    <row r="39" spans="1:12" ht="12.75">
      <c r="A39" s="88"/>
      <c r="B39" s="22"/>
      <c r="C39" s="22"/>
      <c r="D39" s="48"/>
      <c r="E39" s="48"/>
      <c r="F39" s="22"/>
      <c r="G39" s="48"/>
      <c r="H39" s="48"/>
      <c r="I39" s="48"/>
      <c r="J39" s="45"/>
      <c r="K39" s="1"/>
      <c r="L39" s="23"/>
    </row>
    <row r="40" spans="1:12" ht="12.75">
      <c r="A40" s="88"/>
      <c r="B40" s="22"/>
      <c r="C40" s="22"/>
      <c r="D40" s="1"/>
      <c r="E40" s="22"/>
      <c r="F40" s="22"/>
      <c r="G40" s="22"/>
      <c r="H40" s="22"/>
      <c r="I40" s="22"/>
      <c r="J40" s="22"/>
      <c r="K40" s="200" t="str">
        <f>IF('Deviation Request'!G2=2,"*= Grund bei Bemerkungen aufführen","*=name reason at comments")</f>
        <v>*=name reason at comments</v>
      </c>
      <c r="L40" s="201"/>
    </row>
    <row r="41" spans="1:12" ht="12.75">
      <c r="A41" s="88"/>
      <c r="B41" s="47" t="str">
        <f>IF('Deviation Request'!G2=2,"Verantwortlich:","Responsible:")</f>
        <v>Responsible:</v>
      </c>
      <c r="C41" s="47"/>
      <c r="D41" s="1"/>
      <c r="E41" s="1"/>
      <c r="F41" s="1"/>
      <c r="G41" s="196"/>
      <c r="H41" s="196"/>
      <c r="I41" s="22"/>
      <c r="J41" s="22"/>
      <c r="K41" s="200"/>
      <c r="L41" s="201"/>
    </row>
    <row r="42" spans="1:12" ht="12.75">
      <c r="A42" s="88"/>
      <c r="B42" s="22"/>
      <c r="C42" s="5"/>
      <c r="D42" s="47" t="str">
        <f>IF('Deviation Request'!G2=2,"Lieferant","Supplier")</f>
        <v>Supplier</v>
      </c>
      <c r="E42" s="1"/>
      <c r="F42" s="22"/>
      <c r="G42" s="187"/>
      <c r="H42" s="187"/>
      <c r="I42" s="22"/>
      <c r="J42" s="22"/>
      <c r="K42" s="86"/>
      <c r="L42" s="82"/>
    </row>
    <row r="43" spans="1:12" ht="12.75">
      <c r="A43" s="88"/>
      <c r="B43" s="22"/>
      <c r="C43" s="5"/>
      <c r="D43" s="47" t="s">
        <v>44</v>
      </c>
      <c r="E43" s="1"/>
      <c r="F43" s="1"/>
      <c r="G43" s="187"/>
      <c r="H43" s="187"/>
      <c r="I43" s="22"/>
      <c r="J43" s="22"/>
      <c r="K43" s="86"/>
      <c r="L43" s="82"/>
    </row>
    <row r="44" spans="1:12" ht="12.75">
      <c r="A44" s="88"/>
      <c r="B44" s="22"/>
      <c r="C44" s="22"/>
      <c r="D44" s="47"/>
      <c r="E44" s="22"/>
      <c r="F44" s="22"/>
      <c r="G44" s="22"/>
      <c r="H44" s="22"/>
      <c r="I44" s="22"/>
      <c r="J44" s="22"/>
      <c r="K44" s="86"/>
      <c r="L44" s="82"/>
    </row>
    <row r="45" spans="1:12" ht="12.75">
      <c r="A45" s="88"/>
      <c r="B45" s="47" t="str">
        <f>IF('Deviation Request'!G2=2,"Bemerkungen/Massnahmen:","Comments/Countermeasures:")</f>
        <v>Comments/Countermeasures:</v>
      </c>
      <c r="C45" s="22"/>
      <c r="D45" s="22"/>
      <c r="E45" s="22"/>
      <c r="F45" s="22"/>
      <c r="G45" s="22"/>
      <c r="H45" s="22"/>
      <c r="I45" s="50"/>
      <c r="J45" s="50"/>
      <c r="K45" s="50"/>
      <c r="L45" s="82"/>
    </row>
    <row r="46" spans="1:12" ht="12.75">
      <c r="A46" s="88"/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8"/>
    </row>
    <row r="47" spans="1:12" ht="12.75">
      <c r="A47" s="88"/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10"/>
    </row>
    <row r="48" spans="1:12" ht="12.75">
      <c r="A48" s="88"/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10"/>
    </row>
    <row r="49" spans="1:12" ht="12.75">
      <c r="A49" s="88"/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10"/>
    </row>
    <row r="50" spans="1:12" ht="12.75">
      <c r="A50" s="88"/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10"/>
    </row>
    <row r="51" spans="1:12" ht="12.75">
      <c r="A51" s="88"/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10"/>
    </row>
    <row r="52" spans="1:12" ht="12.75">
      <c r="A52" s="88"/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10"/>
    </row>
    <row r="53" spans="1:12" ht="12.75">
      <c r="A53" s="88"/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10"/>
    </row>
    <row r="54" spans="1:12" ht="12.75">
      <c r="A54" s="88"/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10"/>
    </row>
    <row r="55" spans="1:12" ht="12.75">
      <c r="A55" s="88"/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10"/>
    </row>
    <row r="56" spans="1:12" ht="12.75">
      <c r="A56" s="88"/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10"/>
    </row>
    <row r="57" spans="1:12" ht="12.75">
      <c r="A57" s="88"/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10"/>
    </row>
    <row r="58" spans="1:12" ht="12.75">
      <c r="A58" s="88"/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10"/>
    </row>
    <row r="59" spans="1:12" ht="12.75">
      <c r="A59" s="88"/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210"/>
    </row>
    <row r="60" spans="1:12" ht="12.75" customHeight="1">
      <c r="A60" s="88"/>
      <c r="B60" s="209"/>
      <c r="C60" s="209"/>
      <c r="D60" s="209"/>
      <c r="E60" s="209"/>
      <c r="F60" s="209"/>
      <c r="G60" s="209"/>
      <c r="H60" s="209"/>
      <c r="I60" s="209"/>
      <c r="J60" s="209"/>
      <c r="K60" s="209"/>
      <c r="L60" s="210"/>
    </row>
    <row r="61" spans="1:12" ht="12.75">
      <c r="A61" s="8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10"/>
    </row>
    <row r="62" spans="1:12" ht="12.75">
      <c r="A62" s="88"/>
      <c r="B62" s="209"/>
      <c r="C62" s="209"/>
      <c r="D62" s="209"/>
      <c r="E62" s="209"/>
      <c r="F62" s="209"/>
      <c r="G62" s="209"/>
      <c r="H62" s="209"/>
      <c r="I62" s="209"/>
      <c r="J62" s="209"/>
      <c r="K62" s="209"/>
      <c r="L62" s="210"/>
    </row>
    <row r="63" spans="1:12" ht="12.75">
      <c r="A63" s="88"/>
      <c r="B63" s="209"/>
      <c r="C63" s="209"/>
      <c r="D63" s="209"/>
      <c r="E63" s="209"/>
      <c r="F63" s="209"/>
      <c r="G63" s="209"/>
      <c r="H63" s="209"/>
      <c r="I63" s="209"/>
      <c r="J63" s="209"/>
      <c r="K63" s="209"/>
      <c r="L63" s="210"/>
    </row>
    <row r="64" spans="1:12" ht="12.75">
      <c r="A64" s="88"/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10"/>
    </row>
    <row r="65" spans="1:12" ht="12.75">
      <c r="A65" s="88"/>
      <c r="B65" s="209"/>
      <c r="C65" s="209"/>
      <c r="D65" s="209"/>
      <c r="E65" s="209"/>
      <c r="F65" s="209"/>
      <c r="G65" s="209"/>
      <c r="H65" s="209"/>
      <c r="I65" s="209"/>
      <c r="J65" s="209"/>
      <c r="K65" s="209"/>
      <c r="L65" s="210"/>
    </row>
    <row r="66" spans="1:12" ht="12.75">
      <c r="A66" s="88"/>
      <c r="B66" s="209"/>
      <c r="C66" s="209"/>
      <c r="D66" s="209"/>
      <c r="E66" s="209"/>
      <c r="F66" s="209"/>
      <c r="G66" s="209"/>
      <c r="H66" s="209"/>
      <c r="I66" s="209"/>
      <c r="J66" s="209"/>
      <c r="K66" s="209"/>
      <c r="L66" s="210"/>
    </row>
    <row r="67" spans="1:12" ht="12.75">
      <c r="A67" s="88"/>
      <c r="B67" s="209"/>
      <c r="C67" s="209"/>
      <c r="D67" s="209"/>
      <c r="E67" s="209"/>
      <c r="F67" s="209"/>
      <c r="G67" s="209"/>
      <c r="H67" s="209"/>
      <c r="I67" s="209"/>
      <c r="J67" s="209"/>
      <c r="K67" s="209"/>
      <c r="L67" s="210"/>
    </row>
    <row r="68" spans="1:12" ht="12.75">
      <c r="A68" s="88"/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2"/>
    </row>
    <row r="69" spans="1:12" ht="12.75">
      <c r="A69" s="88"/>
      <c r="B69" s="1"/>
      <c r="C69" s="1"/>
      <c r="D69" s="1"/>
      <c r="E69" s="1"/>
      <c r="F69" s="1"/>
      <c r="G69" s="1"/>
      <c r="H69" s="1"/>
      <c r="J69" s="1"/>
      <c r="K69" s="1"/>
      <c r="L69" s="82"/>
    </row>
    <row r="70" spans="1:12" ht="12.75">
      <c r="A70" s="88"/>
      <c r="B70" s="1"/>
      <c r="C70" s="1"/>
      <c r="D70" s="1"/>
      <c r="E70" s="1"/>
      <c r="F70" s="1"/>
      <c r="G70" s="1"/>
      <c r="H70" s="1"/>
      <c r="J70" s="1"/>
      <c r="K70" s="1"/>
      <c r="L70" s="82"/>
    </row>
    <row r="71" spans="1:12" ht="12.75">
      <c r="A71" s="88"/>
      <c r="B71" s="1"/>
      <c r="C71" s="1"/>
      <c r="D71" s="1"/>
      <c r="E71" s="1"/>
      <c r="F71" s="1"/>
      <c r="G71" s="1"/>
      <c r="H71" s="1"/>
      <c r="J71" s="1"/>
      <c r="K71" s="1"/>
      <c r="L71" s="82"/>
    </row>
    <row r="72" spans="1:12" ht="12.75">
      <c r="A72" s="88"/>
      <c r="B72" s="1"/>
      <c r="C72" s="1"/>
      <c r="D72" s="1"/>
      <c r="E72" s="1"/>
      <c r="F72" s="1"/>
      <c r="G72" s="1"/>
      <c r="H72" s="1"/>
      <c r="J72" s="1"/>
      <c r="K72" s="1"/>
      <c r="L72" s="82"/>
    </row>
    <row r="73" spans="1:12" ht="12.75">
      <c r="A73" s="88"/>
      <c r="B73" s="1"/>
      <c r="C73" s="1"/>
      <c r="D73" s="1"/>
      <c r="E73" s="1"/>
      <c r="F73" s="1"/>
      <c r="G73" s="1"/>
      <c r="H73" s="1"/>
      <c r="J73" s="1"/>
      <c r="K73" s="1"/>
      <c r="L73" s="82"/>
    </row>
    <row r="74" spans="1:12" ht="12.75">
      <c r="A74" s="88"/>
      <c r="B74" s="1"/>
      <c r="C74" s="1"/>
      <c r="D74" s="1"/>
      <c r="E74" s="1"/>
      <c r="F74" s="1"/>
      <c r="G74" s="1"/>
      <c r="H74" s="1"/>
      <c r="J74" s="1"/>
      <c r="K74" s="1"/>
      <c r="L74" s="82"/>
    </row>
    <row r="75" spans="1:12" ht="12.75">
      <c r="A75" s="88"/>
      <c r="B75" s="1"/>
      <c r="C75" s="1"/>
      <c r="D75" s="1"/>
      <c r="E75" s="1"/>
      <c r="F75" s="1"/>
      <c r="G75" s="202"/>
      <c r="H75" s="203"/>
      <c r="I75" s="203"/>
      <c r="J75" s="203"/>
      <c r="K75" s="203"/>
      <c r="L75" s="204"/>
    </row>
    <row r="76" spans="1:12" ht="12.75">
      <c r="A76" s="88"/>
      <c r="B76" s="1"/>
      <c r="C76" s="1"/>
      <c r="D76" s="1"/>
      <c r="E76" s="1"/>
      <c r="F76" s="1"/>
      <c r="G76" s="203"/>
      <c r="H76" s="203"/>
      <c r="I76" s="203"/>
      <c r="J76" s="203"/>
      <c r="K76" s="203"/>
      <c r="L76" s="204"/>
    </row>
    <row r="77" spans="1:12" ht="13.5" thickBot="1">
      <c r="A77" s="89"/>
      <c r="B77" s="87"/>
      <c r="C77" s="87"/>
      <c r="D77" s="87"/>
      <c r="E77" s="87"/>
      <c r="F77" s="87"/>
      <c r="G77" s="205"/>
      <c r="H77" s="205"/>
      <c r="I77" s="205"/>
      <c r="J77" s="205"/>
      <c r="K77" s="205"/>
      <c r="L77" s="206"/>
    </row>
  </sheetData>
  <sheetProtection/>
  <mergeCells count="35">
    <mergeCell ref="G30:H30"/>
    <mergeCell ref="D29:E29"/>
    <mergeCell ref="G22:H22"/>
    <mergeCell ref="D22:E22"/>
    <mergeCell ref="D33:E33"/>
    <mergeCell ref="D9:K9"/>
    <mergeCell ref="D11:K11"/>
    <mergeCell ref="K40:L41"/>
    <mergeCell ref="G17:H17"/>
    <mergeCell ref="G38:H38"/>
    <mergeCell ref="G75:L77"/>
    <mergeCell ref="B46:L68"/>
    <mergeCell ref="D17:E17"/>
    <mergeCell ref="D30:E30"/>
    <mergeCell ref="D18:E18"/>
    <mergeCell ref="D25:E25"/>
    <mergeCell ref="G25:H25"/>
    <mergeCell ref="B2:G4"/>
    <mergeCell ref="D26:E26"/>
    <mergeCell ref="G26:H26"/>
    <mergeCell ref="G41:H41"/>
    <mergeCell ref="B22:B23"/>
    <mergeCell ref="B18:B19"/>
    <mergeCell ref="D37:E37"/>
    <mergeCell ref="D7:K7"/>
    <mergeCell ref="G42:H43"/>
    <mergeCell ref="D21:E21"/>
    <mergeCell ref="G29:H29"/>
    <mergeCell ref="G18:H18"/>
    <mergeCell ref="G34:H34"/>
    <mergeCell ref="G33:H33"/>
    <mergeCell ref="G37:H37"/>
    <mergeCell ref="D38:E38"/>
    <mergeCell ref="D34:E34"/>
    <mergeCell ref="G21:H21"/>
  </mergeCells>
  <conditionalFormatting sqref="G42:H43">
    <cfRule type="cellIs" priority="1" dxfId="2" operator="equal" stopIfTrue="1">
      <formula>"critical"</formula>
    </cfRule>
    <cfRule type="cellIs" priority="2" dxfId="1" operator="equal" stopIfTrue="1">
      <formula>"high"</formula>
    </cfRule>
    <cfRule type="cellIs" priority="3" dxfId="0" operator="equal" stopIfTrue="1">
      <formula>"medium"</formula>
    </cfRule>
    <cfRule type="cellIs" priority="4" dxfId="9" operator="equal" stopIfTrue="1">
      <formula>"low"</formula>
    </cfRule>
  </conditionalFormatting>
  <printOptions/>
  <pageMargins left="0.984251968503937" right="0.1968503937007874" top="0.5905511811023623" bottom="0.5905511811023623" header="0.31496062992125984" footer="0"/>
  <pageSetup fitToHeight="1" fitToWidth="1" horizontalDpi="600" verticalDpi="600" orientation="portrait" paperSize="9" scale="75" r:id="rId2"/>
  <headerFooter alignWithMargins="0">
    <oddFooter>&amp;L&amp;6Dokumentenpfad: H:\X-Sonstiges\EQA Formulare\Abweicherlaubnis&amp;C&amp;6Rev.: 02 vom 18.10.2021&amp;R&amp;6erstellt: EQA / M. Grabbe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5.75">
      <c r="A1" s="4" t="s">
        <v>11</v>
      </c>
    </row>
    <row r="3" ht="12.75">
      <c r="A3" t="s">
        <v>1</v>
      </c>
    </row>
    <row r="4" ht="12.75">
      <c r="A4" t="s">
        <v>0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1" ht="12.75">
      <c r="A11" t="s">
        <v>14</v>
      </c>
    </row>
    <row r="12" ht="12.75">
      <c r="A12" t="s">
        <v>15</v>
      </c>
    </row>
    <row r="13" ht="12.75">
      <c r="A13" t="s">
        <v>5</v>
      </c>
    </row>
    <row r="15" ht="12.75">
      <c r="A15" t="s">
        <v>19</v>
      </c>
    </row>
    <row r="16" ht="12.75">
      <c r="A16" t="s">
        <v>20</v>
      </c>
    </row>
    <row r="18" ht="12.75">
      <c r="A18" t="s">
        <v>6</v>
      </c>
    </row>
    <row r="19" ht="12.75">
      <c r="A19" t="s">
        <v>7</v>
      </c>
    </row>
    <row r="20" ht="12.75">
      <c r="A20" t="s">
        <v>12</v>
      </c>
    </row>
    <row r="21" ht="12.75">
      <c r="A21" t="s">
        <v>13</v>
      </c>
    </row>
    <row r="23" ht="12.75">
      <c r="A23" s="2" t="s">
        <v>8</v>
      </c>
    </row>
    <row r="24" ht="12.75">
      <c r="A24" s="2" t="s">
        <v>9</v>
      </c>
    </row>
    <row r="25" ht="12.75">
      <c r="A25" s="2" t="s">
        <v>10</v>
      </c>
    </row>
    <row r="26" ht="12.75">
      <c r="A26" s="3"/>
    </row>
    <row r="27" ht="15.75">
      <c r="A27" s="4" t="s">
        <v>16</v>
      </c>
    </row>
    <row r="29" ht="12.75">
      <c r="A29" t="s">
        <v>28</v>
      </c>
    </row>
    <row r="30" ht="12.75">
      <c r="A30" t="s">
        <v>29</v>
      </c>
    </row>
    <row r="32" ht="12.75">
      <c r="A32" t="s">
        <v>30</v>
      </c>
    </row>
    <row r="33" ht="12.75">
      <c r="A33" t="s">
        <v>17</v>
      </c>
    </row>
    <row r="35" ht="12.75">
      <c r="A35" t="s">
        <v>18</v>
      </c>
    </row>
    <row r="36" ht="12.75">
      <c r="A36" t="s">
        <v>21</v>
      </c>
    </row>
    <row r="37" ht="12.75">
      <c r="A37" t="s">
        <v>31</v>
      </c>
    </row>
    <row r="38" ht="12.75">
      <c r="A38" t="s">
        <v>22</v>
      </c>
    </row>
    <row r="39" ht="12.75">
      <c r="A39" t="s">
        <v>23</v>
      </c>
    </row>
    <row r="40" ht="12.75">
      <c r="A40" t="s">
        <v>24</v>
      </c>
    </row>
    <row r="42" ht="12.75">
      <c r="A42" t="s">
        <v>26</v>
      </c>
    </row>
    <row r="43" ht="12.75">
      <c r="A43" t="s">
        <v>25</v>
      </c>
    </row>
    <row r="44" ht="12.75">
      <c r="A44" t="s">
        <v>27</v>
      </c>
    </row>
    <row r="45" ht="12.75">
      <c r="A45" t="s">
        <v>32</v>
      </c>
    </row>
    <row r="47" ht="12.75">
      <c r="A47" s="2" t="s">
        <v>34</v>
      </c>
    </row>
    <row r="48" ht="12.75">
      <c r="A48" s="2" t="s">
        <v>33</v>
      </c>
    </row>
  </sheetData>
  <sheetProtection password="C98D" sheet="1" objects="1" scenarios="1"/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&amp;L&amp;6File: &amp;"Arial,Kursiv"&amp;F.xls&amp;C&amp;6Rev.: 07/July 23, 2007&amp;R&amp;6erstellt: TD-QT-L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B3" sqref="B3"/>
    </sheetView>
  </sheetViews>
  <sheetFormatPr defaultColWidth="11.421875" defaultRowHeight="12.75"/>
  <sheetData>
    <row r="2" ht="12.75">
      <c r="B2" t="e">
        <f>IF('Deviation Request'!C4="x","Abweicherlaubnis",IF('Deviation Request'!#REF!="x","Sonderfreigabe",""))</f>
        <v>#REF!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Grabbe, Martin</dc:creator>
  <cp:keywords/>
  <dc:description/>
  <cp:lastModifiedBy>Grabbe, Martin</cp:lastModifiedBy>
  <cp:lastPrinted>2021-10-18T14:00:21Z</cp:lastPrinted>
  <dcterms:created xsi:type="dcterms:W3CDTF">2005-07-14T12:26:54Z</dcterms:created>
  <dcterms:modified xsi:type="dcterms:W3CDTF">2022-06-28T05:58:35Z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umentenart">
    <vt:lpwstr>Formblatt Lieferant</vt:lpwstr>
  </property>
  <property fmtid="{D5CDD505-2E9C-101B-9397-08002B2CF9AE}" pid="3" name="Order">
    <vt:lpwstr>1100.00000000000</vt:lpwstr>
  </property>
</Properties>
</file>